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76" yWindow="768" windowWidth="20496" windowHeight="7632" activeTab="2"/>
  </bookViews>
  <sheets>
    <sheet name="Expense" sheetId="1" r:id="rId1"/>
    <sheet name="Revenue" sheetId="2" r:id="rId2"/>
    <sheet name="Summary" sheetId="3" r:id="rId3"/>
    <sheet name="Sheet1" sheetId="4" r:id="rId4"/>
  </sheets>
  <externalReferences>
    <externalReference r:id="rId7"/>
  </externalReferences>
  <definedNames>
    <definedName name="_xlnm.Print_Area" localSheetId="0">'Expense'!$A$1:$K$149</definedName>
    <definedName name="_xlnm.Print_Area" localSheetId="1">'Revenue'!$A$1:$M$71</definedName>
    <definedName name="_xlnm.Print_Area" localSheetId="2">'Summary'!$A$1:$E$47</definedName>
    <definedName name="_xlnm.Print_Titles" localSheetId="0">'Expense'!$1:$1</definedName>
    <definedName name="_xlnm.Print_Titles" localSheetId="1">'Revenue'!$1:$1</definedName>
    <definedName name="QB_COLUMN_290" localSheetId="0" hidden="1">'Expense'!#REF!</definedName>
    <definedName name="QB_COLUMN_76201" localSheetId="0" hidden="1">'Expense'!#REF!</definedName>
    <definedName name="QB_COLUMN_762010" localSheetId="0" hidden="1">'Expense'!#REF!</definedName>
    <definedName name="QB_COLUMN_762011" localSheetId="0" hidden="1">'Expense'!#REF!</definedName>
    <definedName name="QB_COLUMN_762012" localSheetId="0" hidden="1">'Expense'!#REF!</definedName>
    <definedName name="QB_COLUMN_76202" localSheetId="0" hidden="1">'Expense'!#REF!</definedName>
    <definedName name="QB_COLUMN_76203" localSheetId="0" hidden="1">'Expense'!#REF!</definedName>
    <definedName name="QB_COLUMN_76204" localSheetId="0" hidden="1">'Expense'!#REF!</definedName>
    <definedName name="QB_COLUMN_76205" localSheetId="0" hidden="1">'Expense'!#REF!</definedName>
    <definedName name="QB_COLUMN_76206" localSheetId="0" hidden="1">'Expense'!#REF!</definedName>
    <definedName name="QB_COLUMN_76207" localSheetId="0" hidden="1">'Expense'!#REF!</definedName>
    <definedName name="QB_COLUMN_76208" localSheetId="0" hidden="1">'Expense'!#REF!</definedName>
    <definedName name="QB_COLUMN_76209" localSheetId="0" hidden="1">'Expense'!#REF!</definedName>
    <definedName name="QB_COLUMN_76300" localSheetId="0" hidden="1">'Revenue'!$H$1</definedName>
    <definedName name="QB_DATA_0" localSheetId="0" hidden="1">'Expense'!#REF!,'Expense'!#REF!,'Expense'!#REF!,'Expense'!#REF!,'Expense'!#REF!,'Expense'!#REF!,'Expense'!#REF!,'Expense'!#REF!,'Expense'!#REF!,'Expense'!#REF!,'Expense'!#REF!,'Expense'!#REF!,'Expense'!#REF!,'Expense'!#REF!,'Expense'!#REF!,'Expense'!#REF!</definedName>
    <definedName name="QB_DATA_1" localSheetId="0" hidden="1">'Expense'!#REF!,'Expense'!#REF!,'Expense'!#REF!,'Expense'!#REF!,'Expense'!#REF!,'Expense'!#REF!,'Expense'!#REF!,'Expense'!#REF!,'Expense'!#REF!,'Expense'!#REF!,'Expense'!#REF!,'Expense'!#REF!,'Expense'!#REF!,'Expense'!#REF!,'Expense'!#REF!,'Expense'!#REF!</definedName>
    <definedName name="QB_DATA_2" localSheetId="0" hidden="1">'Expense'!#REF!,'Expense'!#REF!,'Expense'!#REF!,'Expense'!#REF!,'Expense'!#REF!,'Expense'!#REF!,'Expense'!#REF!,'Expense'!#REF!,'Expense'!#REF!,'Expense'!#REF!,'Expense'!#REF!,'Expense'!#REF!,'Expense'!$4:$4,'Expense'!$5:$5,'Expense'!$8:$8,'Expense'!$9:$9</definedName>
    <definedName name="QB_DATA_3" localSheetId="0" hidden="1">'Expense'!$12:$12,'Expense'!$13:$13,'Expense'!$14:$14,'Expense'!$17:$17,'Expense'!$20:$20,'Expense'!$21:$21,'Expense'!$22:$22,'Expense'!$23:$23,'Expense'!$24:$24,'Expense'!$25:$25,'Expense'!$28:$28,'Expense'!$29:$29,'Expense'!$30:$30,'Expense'!$31:$31,'Expense'!$32:$32,'Expense'!$33:$33</definedName>
    <definedName name="QB_DATA_4" localSheetId="0" hidden="1">'Expense'!$34:$34,'Expense'!$35:$35,'Expense'!$36:$36,'Expense'!$38:$38,'Expense'!$39:$39,'Expense'!$40:$40,'Expense'!$41:$41,'Expense'!$43:$43,'Expense'!$46:$46,'Expense'!$47:$47,'Expense'!$48:$48,'Expense'!$54:$54,'Expense'!$58:$58,'Expense'!$59:$59,'Expense'!$60:$60,'Expense'!$64:$64</definedName>
    <definedName name="QB_DATA_5" localSheetId="0" hidden="1">'Expense'!$65:$65,'Expense'!$68:$68,'Expense'!$70:$70,'Expense'!$73:$73,'Expense'!$75:$75,'Expense'!$76:$76,'Expense'!$77:$77,'Expense'!$78:$78,'Expense'!$80:$80,'Expense'!$81:$81,'Expense'!$82:$82,'Expense'!$85:$85,'Expense'!$87:$87,'Expense'!$88:$88,'Expense'!$89:$89,'Expense'!$90:$90</definedName>
    <definedName name="QB_DATA_6" localSheetId="0" hidden="1">'Expense'!$91:$91,'Expense'!$92:$92,'Expense'!$95:$95,'Expense'!#REF!,'Expense'!$96:$96,'Expense'!$97:$97,'Expense'!#REF!,'Expense'!$98:$98,'Expense'!$102:$102,'Expense'!$104:$104,'Expense'!$106:$106,'Expense'!$108:$108,'Expense'!$111:$111,'Expense'!$112:$112,'Expense'!$113:$113,'Expense'!$114:$114</definedName>
    <definedName name="QB_DATA_7" localSheetId="0" hidden="1">'Expense'!$117:$117,'Expense'!$120:$120,'Expense'!$121:$121,'Expense'!$122:$122,'Expense'!$123:$123,'Expense'!$127:$127,'Expense'!$128:$128,'Expense'!#REF!,'Expense'!$132:$132,'Expense'!$133:$133,'Expense'!#REF!,'Expense'!$137:$137,'Expense'!$140:$140,'Expense'!#REF!,'Expense'!#REF!,'Expense'!#REF!</definedName>
    <definedName name="QB_DATA_8" localSheetId="0" hidden="1">'Expense'!#REF!,'Expense'!$141:$141,'Expense'!#REF!,'Expense'!#REF!,'Expense'!#REF!,'Expense'!#REF!,'Expense'!$143:$143,'Expense'!$146:$146,'Expense'!$147:$147</definedName>
    <definedName name="QB_FORMULA_0" localSheetId="0" hidden="1">'Expense'!#REF!,'Expense'!#REF!,'Expense'!#REF!,'Expense'!#REF!,'Expense'!#REF!,'Expense'!#REF!,'Expense'!#REF!,'Expense'!#REF!,'Expense'!#REF!,'Expense'!#REF!,'Expense'!#REF!,'Expense'!#REF!,'Expense'!#REF!,'Expense'!#REF!,'Expense'!#REF!,'Expense'!#REF!</definedName>
    <definedName name="QB_FORMULA_1" localSheetId="0" hidden="1">'Expense'!#REF!,'Expense'!#REF!,'Expense'!#REF!,'Expense'!#REF!,'Expense'!#REF!,'Expense'!#REF!,'Expense'!#REF!,'Expense'!#REF!,'Expense'!#REF!,'Expense'!#REF!,'Expense'!#REF!,'Expense'!#REF!,'Expense'!#REF!,'Expense'!#REF!,'Expense'!#REF!,'Expense'!#REF!</definedName>
    <definedName name="QB_FORMULA_10" localSheetId="0" hidden="1">'Expense'!#REF!,'Expense'!#REF!,'Expense'!#REF!,'Expense'!#REF!,'Expense'!#REF!,'Expense'!#REF!,'Expense'!#REF!,'Expense'!#REF!,'Expense'!#REF!,'Expense'!#REF!,'Expense'!#REF!,'Expense'!#REF!,'Expense'!#REF!,'Revenue'!$H$40,'Revenue'!$H$43,'Revenue'!$H$45</definedName>
    <definedName name="QB_FORMULA_11" localSheetId="0" hidden="1">'Revenue'!$H$47,'Revenue'!$H$48,'Expense'!#REF!,'Expense'!#REF!,'Expense'!#REF!,'Expense'!#REF!,'Expense'!#REF!,'Expense'!#REF!,'Expense'!#REF!,'Expense'!#REF!,'Expense'!#REF!,'Expense'!#REF!,'Expense'!#REF!,'Expense'!#REF!,'Revenue'!$H$49,'Revenue'!$H$50</definedName>
    <definedName name="QB_FORMULA_12" localSheetId="0" hidden="1">'Revenue'!$H$51,'Expense'!#REF!,'Expense'!#REF!,'Expense'!#REF!,'Expense'!#REF!,'Expense'!#REF!,'Expense'!#REF!,'Expense'!#REF!,'Expense'!#REF!,'Expense'!#REF!,'Expense'!#REF!,'Expense'!#REF!,'Expense'!#REF!,'Revenue'!$H$52,'Revenue'!$H$55,'Expense'!#REF!</definedName>
    <definedName name="QB_FORMULA_13" localSheetId="0" hidden="1">'Expense'!#REF!,'Expense'!#REF!,'Expense'!#REF!,'Expense'!#REF!,'Expense'!#REF!,'Expense'!#REF!,'Expense'!#REF!,'Expense'!#REF!,'Expense'!#REF!,'Expense'!#REF!,'Expense'!#REF!,'Revenue'!$H$56,'Expense'!#REF!,'Expense'!#REF!,'Expense'!#REF!,'Expense'!#REF!</definedName>
    <definedName name="QB_FORMULA_14" localSheetId="0" hidden="1">'Expense'!#REF!,'Expense'!#REF!,'Expense'!#REF!,'Expense'!#REF!,'Expense'!#REF!,'Expense'!#REF!,'Expense'!#REF!,'Expense'!#REF!,'Revenue'!$H$57,'Revenue'!$H$61,'Revenue'!$H$62,'Expense'!#REF!,'Expense'!#REF!,'Expense'!#REF!,'Expense'!#REF!,'Expense'!#REF!</definedName>
    <definedName name="QB_FORMULA_15" localSheetId="0" hidden="1">'Expense'!#REF!,'Expense'!#REF!,'Expense'!#REF!,'Expense'!#REF!,'Expense'!#REF!,'Expense'!#REF!,'Expense'!#REF!,'Revenue'!$H$63,'Revenue'!$H$64,'Revenue'!$H$65,'Revenue'!$H$67,'Revenue'!$H$68,'Expense'!#REF!,'Expense'!#REF!,'Expense'!#REF!,'Expense'!#REF!</definedName>
    <definedName name="QB_FORMULA_16" localSheetId="0" hidden="1">'Expense'!#REF!,'Expense'!#REF!,'Expense'!#REF!,'Expense'!#REF!,'Expense'!#REF!,'Expense'!#REF!,'Expense'!#REF!,'Expense'!#REF!,'Revenue'!$H$69,'Expense'!#REF!,'Expense'!#REF!,'Expense'!#REF!,'Expense'!#REF!,'Expense'!#REF!,'Expense'!#REF!,'Expense'!#REF!</definedName>
    <definedName name="QB_FORMULA_17" localSheetId="0" hidden="1">'Expense'!#REF!,'Expense'!#REF!,'Expense'!#REF!,'Expense'!#REF!,'Expense'!#REF!,'Revenue'!$H$70,'Expense'!#REF!,'Expense'!#REF!,'Expense'!#REF!,'Expense'!#REF!,'Expense'!#REF!,'Expense'!#REF!,'Expense'!#REF!,'Expense'!#REF!,'Expense'!#REF!,'Expense'!#REF!</definedName>
    <definedName name="QB_FORMULA_18" localSheetId="0" hidden="1">'Expense'!#REF!,'Expense'!#REF!,'Revenue'!$H$71,'Expense'!#REF!,'Expense'!#REF!,'Expense'!#REF!,'Expense'!#REF!,'Expense'!#REF!,'Expense'!#REF!,'Expense'!#REF!,'Expense'!#REF!,'Expense'!#REF!,'Expense'!#REF!,'Expense'!#REF!,'Expense'!#REF!,'Expense'!#REF!</definedName>
    <definedName name="QB_FORMULA_19" localSheetId="0" hidden="1">'Expense'!$I$4,'Expense'!$I$5,'Expense'!#REF!,'Expense'!#REF!,'Expense'!#REF!,'Expense'!#REF!,'Expense'!#REF!,'Expense'!#REF!,'Expense'!#REF!,'Expense'!#REF!,'Expense'!#REF!,'Expense'!#REF!,'Expense'!#REF!,'Expense'!#REF!,'Expense'!$I$6,'Expense'!$I$8</definedName>
    <definedName name="QB_FORMULA_2" localSheetId="0" hidden="1">'Expense'!#REF!,'Expense'!#REF!,'Expense'!#REF!,'Expense'!#REF!,'Expense'!#REF!,'Expense'!#REF!,'Expense'!#REF!,'Expense'!#REF!,'Expense'!#REF!,'Expense'!#REF!,'Expense'!#REF!,'Expense'!#REF!,'Expense'!#REF!,'Expense'!#REF!,'Expense'!#REF!,'Expense'!#REF!</definedName>
    <definedName name="QB_FORMULA_20" localSheetId="0" hidden="1">'Expense'!$I$9,'Expense'!#REF!,'Expense'!#REF!,'Expense'!#REF!,'Expense'!#REF!,'Expense'!#REF!,'Expense'!#REF!,'Expense'!#REF!,'Expense'!#REF!,'Expense'!#REF!,'Expense'!#REF!,'Expense'!#REF!,'Expense'!#REF!,'Expense'!$I$10,'Expense'!$I$12,'Expense'!$I$13</definedName>
    <definedName name="QB_FORMULA_21" localSheetId="0" hidden="1">'Expense'!$I$14,'Expense'!#REF!,'Expense'!#REF!,'Expense'!#REF!,'Expense'!#REF!,'Expense'!#REF!,'Expense'!#REF!,'Expense'!#REF!,'Expense'!#REF!,'Expense'!#REF!,'Expense'!#REF!,'Expense'!#REF!,'Expense'!#REF!,'Expense'!$I$15,'Expense'!#REF!,'Expense'!#REF!</definedName>
    <definedName name="QB_FORMULA_22" localSheetId="0" hidden="1">'Expense'!#REF!,'Expense'!#REF!,'Expense'!#REF!,'Expense'!#REF!,'Expense'!#REF!,'Expense'!#REF!,'Expense'!#REF!,'Expense'!#REF!,'Expense'!#REF!,'Expense'!#REF!,'Expense'!#REF!,'Expense'!$I$17,'Expense'!$I$20,'Expense'!$I$21,'Expense'!$I$22,'Expense'!$I$23</definedName>
    <definedName name="QB_FORMULA_23" localSheetId="0" hidden="1">'Expense'!$I$24,'Expense'!$I$25,'Expense'!#REF!,'Expense'!#REF!,'Expense'!#REF!,'Expense'!#REF!,'Expense'!#REF!,'Expense'!#REF!,'Expense'!#REF!,'Expense'!#REF!,'Expense'!#REF!,'Expense'!#REF!,'Expense'!#REF!,'Expense'!#REF!,'Expense'!$I$26,'Expense'!$I$28</definedName>
    <definedName name="QB_FORMULA_24" localSheetId="0" hidden="1">'Expense'!$I$29,'Expense'!$I$30,'Expense'!$I$31,'Expense'!$I$32,'Expense'!$I$33,'Expense'!$I$34,'Expense'!$I$35,'Expense'!$I$36,'Expense'!$I$38,'Expense'!$I$39,'Expense'!$I$40,'Expense'!$I$41,'Expense'!#REF!,'Expense'!#REF!,'Expense'!#REF!,'Expense'!#REF!</definedName>
    <definedName name="QB_FORMULA_25" localSheetId="0" hidden="1">'Expense'!#REF!,'Expense'!#REF!,'Expense'!#REF!,'Expense'!#REF!,'Expense'!#REF!,'Expense'!#REF!,'Expense'!#REF!,'Expense'!#REF!,'Expense'!$I$42,'Expense'!$I$43,'Expense'!#REF!,'Expense'!#REF!,'Expense'!#REF!,'Expense'!#REF!,'Expense'!#REF!,'Expense'!#REF!</definedName>
    <definedName name="QB_FORMULA_26" localSheetId="0" hidden="1">'Expense'!#REF!,'Expense'!#REF!,'Expense'!#REF!,'Expense'!#REF!,'Expense'!#REF!,'Expense'!#REF!,'Expense'!$I$44,'Expense'!$I$46,'Expense'!$I$47,'Expense'!$I$48,'Expense'!#REF!,'Expense'!#REF!,'Expense'!#REF!,'Expense'!#REF!,'Expense'!#REF!,'Expense'!#REF!</definedName>
    <definedName name="QB_FORMULA_27" localSheetId="0" hidden="1">'Expense'!#REF!,'Expense'!#REF!,'Expense'!#REF!,'Expense'!#REF!,'Expense'!#REF!,'Expense'!#REF!,'Expense'!$I$49,'Expense'!$I$54,'Expense'!#REF!,'Expense'!#REF!,'Expense'!#REF!,'Expense'!#REF!,'Expense'!#REF!,'Expense'!#REF!,'Expense'!#REF!,'Expense'!#REF!</definedName>
    <definedName name="QB_FORMULA_28" localSheetId="0" hidden="1">'Expense'!#REF!,'Expense'!#REF!,'Expense'!#REF!,'Expense'!#REF!,'Expense'!$I$55,'Expense'!$I$58,'Expense'!$I$59,'Expense'!$I$60,'Expense'!#REF!,'Expense'!#REF!,'Expense'!#REF!,'Expense'!#REF!,'Expense'!#REF!,'Expense'!#REF!,'Expense'!#REF!,'Expense'!#REF!</definedName>
    <definedName name="QB_FORMULA_29" localSheetId="0" hidden="1">'Expense'!#REF!,'Expense'!#REF!,'Expense'!#REF!,'Expense'!#REF!,'Expense'!$I$61,'Expense'!#REF!,'Expense'!#REF!,'Expense'!#REF!,'Expense'!#REF!,'Expense'!#REF!,'Expense'!#REF!,'Expense'!#REF!,'Expense'!#REF!,'Expense'!#REF!,'Expense'!#REF!,'Expense'!#REF!</definedName>
    <definedName name="QB_FORMULA_3" localSheetId="0" hidden="1">'Expense'!#REF!,'Expense'!#REF!,'Expense'!#REF!,'Expense'!#REF!,'Expense'!#REF!,'Expense'!#REF!,'Expense'!#REF!,'Expense'!#REF!,'Expense'!#REF!,'Expense'!#REF!,'Expense'!#REF!,'Expense'!#REF!,'Expense'!#REF!,'Expense'!#REF!,'Revenue'!$H$2,'Revenue'!$H$5</definedName>
    <definedName name="QB_FORMULA_30" localSheetId="0" hidden="1">'Expense'!#REF!,'Expense'!#REF!,'Expense'!$I$64,'Expense'!$I$65,'Expense'!$I$68,'Expense'!#REF!,'Expense'!#REF!,'Expense'!#REF!,'Expense'!#REF!,'Expense'!#REF!,'Expense'!#REF!,'Expense'!#REF!,'Expense'!#REF!,'Expense'!#REF!,'Expense'!#REF!,'Expense'!#REF!</definedName>
    <definedName name="QB_FORMULA_31" localSheetId="0" hidden="1">'Expense'!#REF!,'Expense'!$I$69,'Expense'!$I$70,'Expense'!$I$73,'Expense'!$I$75,'Expense'!$I$76,'Expense'!$I$77,'Expense'!$I$78,'Expense'!#REF!,'Expense'!#REF!,'Expense'!#REF!,'Expense'!#REF!,'Expense'!#REF!,'Expense'!#REF!,'Expense'!#REF!,'Expense'!#REF!</definedName>
    <definedName name="QB_FORMULA_32" localSheetId="0" hidden="1">'Expense'!#REF!,'Expense'!#REF!,'Expense'!#REF!,'Expense'!#REF!,'Expense'!$I$79,'Expense'!$I$80,'Expense'!$I$81,'Expense'!$I$82,'Expense'!#REF!,'Expense'!#REF!,'Expense'!#REF!,'Expense'!#REF!,'Expense'!#REF!,'Expense'!#REF!,'Expense'!#REF!,'Expense'!#REF!</definedName>
    <definedName name="QB_FORMULA_33" localSheetId="0" hidden="1">'Expense'!#REF!,'Expense'!#REF!,'Expense'!#REF!,'Expense'!#REF!,'Expense'!$I$83,'Expense'!$I$85,'Expense'!$I$87,'Expense'!$I$88,'Expense'!$I$89,'Expense'!$I$90,'Expense'!$I$91,'Expense'!$I$92,'Expense'!#REF!,'Expense'!#REF!,'Expense'!#REF!,'Expense'!#REF!</definedName>
    <definedName name="QB_FORMULA_34" localSheetId="0" hidden="1">'Expense'!#REF!,'Expense'!#REF!,'Expense'!#REF!,'Expense'!#REF!,'Expense'!#REF!,'Expense'!#REF!,'Expense'!#REF!,'Expense'!#REF!,'Expense'!$I$93,'Expense'!$I$95,'Expense'!#REF!,'Expense'!$I$96,'Expense'!$I$97,'Expense'!#REF!,'Expense'!$I$98,'Expense'!#REF!</definedName>
    <definedName name="QB_FORMULA_35" localSheetId="0" hidden="1">'Expense'!#REF!,'Expense'!#REF!,'Expense'!#REF!,'Expense'!#REF!,'Expense'!#REF!,'Expense'!#REF!,'Expense'!#REF!,'Expense'!#REF!,'Expense'!#REF!,'Expense'!#REF!,'Expense'!#REF!,'Expense'!$I$101,'Expense'!$I$103,'Expense'!#REF!,'Expense'!#REF!,'Expense'!#REF!</definedName>
    <definedName name="QB_FORMULA_36" localSheetId="0" hidden="1">'Expense'!#REF!,'Expense'!#REF!,'Expense'!#REF!,'Expense'!#REF!,'Expense'!#REF!,'Expense'!#REF!,'Expense'!#REF!,'Expense'!#REF!,'Expense'!#REF!,'Expense'!#REF!,'Expense'!$I$104,'Expense'!$I$106,'Expense'!$I$108,'Expense'!#REF!,'Expense'!#REF!,'Expense'!#REF!</definedName>
    <definedName name="QB_FORMULA_37" localSheetId="0" hidden="1">'Expense'!#REF!,'Expense'!#REF!,'Expense'!#REF!,'Expense'!#REF!,'Expense'!#REF!,'Expense'!#REF!,'Expense'!#REF!,'Expense'!#REF!,'Expense'!#REF!,'Expense'!$I$109,'Expense'!$I$111,'Expense'!$I$112,'Expense'!$I$113,'Expense'!#REF!,'Expense'!#REF!,'Expense'!#REF!</definedName>
    <definedName name="QB_FORMULA_38" localSheetId="0" hidden="1">'Expense'!#REF!,'Expense'!#REF!,'Expense'!#REF!,'Expense'!#REF!,'Expense'!#REF!,'Expense'!#REF!,'Expense'!#REF!,'Expense'!#REF!,'Expense'!#REF!,'Expense'!$I$118,'Expense'!$I$114,'Expense'!$I$117,'Expense'!$I$120,'Expense'!$I$121,'Expense'!$I$122,'Expense'!$I$123</definedName>
    <definedName name="QB_FORMULA_39" localSheetId="0" hidden="1">'Expense'!#REF!,'Expense'!#REF!,'Expense'!#REF!,'Expense'!#REF!,'Expense'!#REF!,'Expense'!#REF!,'Expense'!#REF!,'Expense'!#REF!,'Expense'!#REF!,'Expense'!#REF!,'Expense'!#REF!,'Expense'!#REF!,'Expense'!$I$124,'Expense'!#REF!,'Expense'!#REF!,'Expense'!#REF!</definedName>
    <definedName name="QB_FORMULA_4" localSheetId="0" hidden="1">'Revenue'!$H$6,'Expense'!#REF!,'Expense'!#REF!,'Expense'!#REF!,'Expense'!#REF!,'Expense'!#REF!,'Expense'!#REF!,'Expense'!#REF!,'Expense'!#REF!,'Expense'!#REF!,'Expense'!#REF!,'Expense'!#REF!,'Expense'!#REF!,'Revenue'!$H$7,'Revenue'!$H$8,'Expense'!#REF!</definedName>
    <definedName name="QB_FORMULA_40" localSheetId="0" hidden="1">'Expense'!#REF!,'Expense'!#REF!,'Expense'!#REF!,'Expense'!#REF!,'Expense'!#REF!,'Expense'!#REF!,'Expense'!#REF!,'Expense'!#REF!,'Expense'!#REF!,'Expense'!$I$125,'Expense'!$I$127,'Expense'!$I$128,'Expense'!#REF!,'Expense'!#REF!,'Expense'!#REF!,'Expense'!#REF!</definedName>
    <definedName name="QB_FORMULA_41" localSheetId="0" hidden="1">'Expense'!#REF!,'Expense'!#REF!,'Expense'!#REF!,'Expense'!#REF!,'Expense'!#REF!,'Expense'!#REF!,'Expense'!#REF!,'Expense'!#REF!,'Expense'!#REF!,'Expense'!$I$130,'Expense'!$I$132,'Expense'!$I$133,'Expense'!#REF!,'Expense'!#REF!,'Expense'!#REF!,'Expense'!#REF!</definedName>
    <definedName name="QB_FORMULA_42" localSheetId="0" hidden="1">'Expense'!#REF!,'Expense'!#REF!,'Expense'!#REF!,'Expense'!#REF!,'Expense'!#REF!,'Expense'!#REF!,'Expense'!#REF!,'Expense'!#REF!,'Expense'!#REF!,'Expense'!$I$134,'Expense'!$I$137,'Expense'!#REF!,'Expense'!#REF!,'Expense'!#REF!,'Expense'!#REF!,'Expense'!#REF!</definedName>
    <definedName name="QB_FORMULA_43" localSheetId="0" hidden="1">'Expense'!#REF!,'Expense'!#REF!,'Expense'!#REF!,'Expense'!#REF!,'Expense'!#REF!,'Expense'!#REF!,'Expense'!#REF!,'Expense'!$I$138,'Expense'!$I$140,'Expense'!#REF!,'Expense'!#REF!,'Expense'!#REF!,'Expense'!#REF!,'Expense'!#REF!,'Expense'!#REF!,'Expense'!#REF!</definedName>
    <definedName name="QB_FORMULA_44" localSheetId="0" hidden="1">'Expense'!#REF!,'Expense'!#REF!,'Expense'!#REF!,'Expense'!#REF!,'Expense'!#REF!,'Expense'!#REF!,'Expense'!#REF!,'Expense'!#REF!,'Expense'!#REF!,'Expense'!#REF!,'Expense'!$I$141,'Expense'!#REF!,'Expense'!#REF!,'Expense'!#REF!,'Expense'!#REF!,'Expense'!#REF!</definedName>
    <definedName name="QB_FORMULA_45" localSheetId="0" hidden="1">'Expense'!#REF!,'Expense'!#REF!,'Expense'!#REF!,'Expense'!#REF!,'Expense'!#REF!,'Expense'!#REF!,'Expense'!#REF!,'Expense'!#REF!,'Expense'!#REF!,'Expense'!#REF!,'Expense'!#REF!,'Expense'!#REF!,'Expense'!$I$143,'Expense'!#REF!,'Expense'!#REF!,'Expense'!#REF!</definedName>
    <definedName name="QB_FORMULA_46" localSheetId="0" hidden="1">'Expense'!#REF!,'Expense'!#REF!,'Expense'!#REF!,'Expense'!#REF!,'Expense'!#REF!,'Expense'!#REF!,'Expense'!#REF!,'Expense'!#REF!,'Expense'!#REF!,'Expense'!$I$144,'Expense'!$I$145,'Expense'!$I$146,'Expense'!#REF!,'Expense'!#REF!,'Expense'!#REF!,'Expense'!#REF!</definedName>
    <definedName name="QB_FORMULA_47" localSheetId="0" hidden="1">'Expense'!#REF!,'Expense'!#REF!,'Expense'!#REF!,'Expense'!#REF!,'Expense'!#REF!,'Expense'!#REF!,'Expense'!#REF!,'Expense'!#REF!,'Expense'!$I$147,'Expense'!#REF!,'Expense'!#REF!,'Expense'!#REF!,'Expense'!#REF!,'Expense'!#REF!,'Expense'!#REF!,'Expense'!#REF!</definedName>
    <definedName name="QB_FORMULA_48" localSheetId="0" hidden="1">'Expense'!#REF!,'Expense'!#REF!,'Expense'!#REF!,'Expense'!#REF!,'Expense'!#REF!,'Expense'!$I$148,'Expense'!#REF!,'Expense'!#REF!,'Expense'!#REF!,'Expense'!#REF!,'Expense'!#REF!,'Expense'!#REF!,'Expense'!#REF!,'Expense'!#REF!,'Expense'!#REF!,'Expense'!#REF!</definedName>
    <definedName name="QB_FORMULA_49" localSheetId="0" hidden="1">'Expense'!#REF!,'Expense'!#REF!,'Expense'!$I$149</definedName>
    <definedName name="QB_FORMULA_5" localSheetId="0" hidden="1">'Expense'!#REF!,'Expense'!#REF!,'Expense'!#REF!,'Expense'!#REF!,'Expense'!#REF!,'Expense'!#REF!,'Expense'!#REF!,'Expense'!#REF!,'Expense'!#REF!,'Expense'!#REF!,'Expense'!#REF!,'Revenue'!$H$11,'Revenue'!$H$13,'Revenue'!$H$14,'Revenue'!$H$15,'Revenue'!$H$16</definedName>
    <definedName name="QB_FORMULA_6" localSheetId="0" hidden="1">'Revenue'!$H$17,'Revenue'!$H$18,'Revenue'!$H$19,'Revenue'!$H$20,'Revenue'!$H$21,'Revenue'!$H$22,'Expense'!#REF!,'Expense'!#REF!,'Expense'!#REF!,'Expense'!#REF!,'Expense'!#REF!,'Expense'!#REF!,'Expense'!#REF!,'Expense'!#REF!,'Expense'!#REF!,'Expense'!#REF!</definedName>
    <definedName name="QB_FORMULA_7" localSheetId="0" hidden="1">'Expense'!#REF!,'Expense'!#REF!,'Revenue'!$H$23,'Expense'!#REF!,'Revenue'!$H$27,'Expense'!#REF!,'Expense'!#REF!,'Expense'!#REF!,'Expense'!#REF!,'Expense'!#REF!,'Expense'!#REF!,'Expense'!#REF!,'Expense'!#REF!,'Expense'!#REF!,'Expense'!#REF!,'Expense'!#REF!</definedName>
    <definedName name="QB_FORMULA_8" localSheetId="0" hidden="1">'Expense'!#REF!,'Revenue'!$H$28,'Revenue'!$H$30,'Revenue'!$H$31,'Expense'!#REF!,'Expense'!#REF!,'Expense'!#REF!,'Expense'!#REF!,'Expense'!#REF!,'Expense'!#REF!,'Expense'!#REF!,'Expense'!#REF!,'Expense'!#REF!,'Expense'!#REF!,'Expense'!#REF!,'Expense'!#REF!</definedName>
    <definedName name="QB_FORMULA_9" localSheetId="0" hidden="1">'Revenue'!$H$32,'Revenue'!$H$33,'Revenue'!$H$34,'Expense'!#REF!,'Expense'!#REF!,'Expense'!#REF!,'Expense'!#REF!,'Expense'!#REF!,'Expense'!#REF!,'Expense'!#REF!,'Expense'!#REF!,'Expense'!#REF!,'Expense'!#REF!,'Expense'!#REF!,'Expense'!#REF!,'Revenue'!$H$35</definedName>
    <definedName name="QB_ROW_100040" localSheetId="0" hidden="1">'Expense'!$C$11</definedName>
    <definedName name="QB_ROW_100340" localSheetId="0" hidden="1">'Expense'!$C$15</definedName>
    <definedName name="QB_ROW_101250" localSheetId="0" hidden="1">'Expense'!$D$12</definedName>
    <definedName name="QB_ROW_103250" localSheetId="0" hidden="1">'Expense'!$D$13</definedName>
    <definedName name="QB_ROW_105250" localSheetId="0" hidden="1">'Expense'!$D$14</definedName>
    <definedName name="QB_ROW_106230" localSheetId="0" hidden="1">'Expense'!$B$17</definedName>
    <definedName name="QB_ROW_107030" localSheetId="0" hidden="1">'Expense'!$B$18</definedName>
    <definedName name="QB_ROW_107330" localSheetId="0" hidden="1">'Expense'!$B$44</definedName>
    <definedName name="QB_ROW_108040" localSheetId="0" hidden="1">'Expense'!$C$19</definedName>
    <definedName name="QB_ROW_108340" localSheetId="0" hidden="1">'Expense'!$C$26</definedName>
    <definedName name="QB_ROW_109250" localSheetId="0" hidden="1">'Expense'!$D$20</definedName>
    <definedName name="QB_ROW_110250" localSheetId="0" hidden="1">'Expense'!$D$21</definedName>
    <definedName name="QB_ROW_11050" localSheetId="0" hidden="1">'Expense'!#REF!</definedName>
    <definedName name="QB_ROW_112250" localSheetId="0" hidden="1">'Expense'!$D$23</definedName>
    <definedName name="QB_ROW_11260" localSheetId="0" hidden="1">'Expense'!#REF!</definedName>
    <definedName name="QB_ROW_113250" localSheetId="0" hidden="1">'Expense'!$D$24</definedName>
    <definedName name="QB_ROW_11350" localSheetId="0" hidden="1">'Expense'!#REF!</definedName>
    <definedName name="QB_ROW_115250" localSheetId="0" hidden="1">'Expense'!$D$29</definedName>
    <definedName name="QB_ROW_116250" localSheetId="0" hidden="1">'Expense'!$D$25</definedName>
    <definedName name="QB_ROW_117030" localSheetId="0" hidden="1">'Expense'!$B$45</definedName>
    <definedName name="QB_ROW_117330" localSheetId="0" hidden="1">'Expense'!$B$49</definedName>
    <definedName name="QB_ROW_118240" localSheetId="0" hidden="1">'Expense'!$C$47</definedName>
    <definedName name="QB_ROW_120240" localSheetId="0" hidden="1">'Expense'!$C$46</definedName>
    <definedName name="QB_ROW_121340" localSheetId="0" hidden="1">'Expense'!$C$48</definedName>
    <definedName name="QB_ROW_122250" localSheetId="0" hidden="1">'Expense'!$D$34</definedName>
    <definedName name="QB_ROW_123250" localSheetId="0" hidden="1">'Expense'!$D$32</definedName>
    <definedName name="QB_ROW_125250" localSheetId="0" hidden="1">'Expense'!$D$33</definedName>
    <definedName name="QB_ROW_126250" localSheetId="0" hidden="1">'Expense'!$D$35</definedName>
    <definedName name="QB_ROW_128250" localSheetId="0" hidden="1">'Expense'!$D$36</definedName>
    <definedName name="QB_ROW_131250" localSheetId="0" hidden="1">'Expense'!$D$87</definedName>
    <definedName name="QB_ROW_132250" localSheetId="0" hidden="1">'Expense'!$D$39</definedName>
    <definedName name="QB_ROW_13250" localSheetId="0" hidden="1">'Revenue'!$C$38</definedName>
    <definedName name="QB_ROW_133250" localSheetId="0" hidden="1">'Expense'!$D$40</definedName>
    <definedName name="QB_ROW_134030" localSheetId="0" hidden="1">'Expense'!$B$56</definedName>
    <definedName name="QB_ROW_134330" localSheetId="0" hidden="1">'Expense'!#REF!</definedName>
    <definedName name="QB_ROW_135030" localSheetId="0" hidden="1">'Expense'!$B$51</definedName>
    <definedName name="QB_ROW_135330" localSheetId="0" hidden="1">'Expense'!$B$55</definedName>
    <definedName name="QB_ROW_136240" localSheetId="0" hidden="1">'Expense'!$C$54</definedName>
    <definedName name="QB_ROW_138040" localSheetId="0" hidden="1">'Expense'!$C$57</definedName>
    <definedName name="QB_ROW_138340" localSheetId="0" hidden="1">'Expense'!$C$61</definedName>
    <definedName name="QB_ROW_139250" localSheetId="0" hidden="1">'Expense'!$D$58</definedName>
    <definedName name="QB_ROW_141250" localSheetId="0" hidden="1">'Expense'!$D$59</definedName>
    <definedName name="QB_ROW_142250" localSheetId="0" hidden="1">'Expense'!$D$60</definedName>
    <definedName name="QB_ROW_14240" localSheetId="0" hidden="1">'Revenue'!$B$22</definedName>
    <definedName name="QB_ROW_145030" localSheetId="0" hidden="1">'Expense'!$B$63</definedName>
    <definedName name="QB_ROW_145330" localSheetId="0" hidden="1">'Expense'!$B$69</definedName>
    <definedName name="QB_ROW_146240" localSheetId="0" hidden="1">'Revenue'!$B$51</definedName>
    <definedName name="QB_ROW_149230" localSheetId="0" hidden="1">'Expense'!#REF!</definedName>
    <definedName name="QB_ROW_150230" localSheetId="0" hidden="1">'Expense'!$B$70</definedName>
    <definedName name="QB_ROW_154040" localSheetId="0" hidden="1">'Expense'!$C$74</definedName>
    <definedName name="QB_ROW_154340" localSheetId="0" hidden="1">'Expense'!$C$79</definedName>
    <definedName name="QB_ROW_155250" localSheetId="0" hidden="1">'Expense'!$D$75</definedName>
    <definedName name="QB_ROW_156250" localSheetId="0" hidden="1">'Expense'!$D$76</definedName>
    <definedName name="QB_ROW_157250" localSheetId="0" hidden="1">'Expense'!$D$77</definedName>
    <definedName name="QB_ROW_158250" localSheetId="0" hidden="1">'Expense'!$D$78</definedName>
    <definedName name="QB_ROW_159240" localSheetId="0" hidden="1">'Expense'!$C$80</definedName>
    <definedName name="QB_ROW_160340" localSheetId="0" hidden="1">'Expense'!$C$81</definedName>
    <definedName name="QB_ROW_16250" localSheetId="0" hidden="1">'Revenue'!$C$5</definedName>
    <definedName name="QB_ROW_163030" localSheetId="0" hidden="1">'Expense'!$B$84</definedName>
    <definedName name="QB_ROW_163240" localSheetId="0" hidden="1">'Expense'!$C$102</definedName>
    <definedName name="QB_ROW_163330" localSheetId="0" hidden="1">'Expense'!$B$103</definedName>
    <definedName name="QB_ROW_164240" localSheetId="0" hidden="1">'Expense'!$C$82</definedName>
    <definedName name="QB_ROW_165240" localSheetId="0" hidden="1">'Expense'!$C$64</definedName>
    <definedName name="QB_ROW_167040" localSheetId="0" hidden="1">'Expense'!$C$86</definedName>
    <definedName name="QB_ROW_167250" localSheetId="0" hidden="1">'Expense'!$D$92</definedName>
    <definedName name="QB_ROW_167340" localSheetId="0" hidden="1">'Expense'!$C$93</definedName>
    <definedName name="QB_ROW_168040" localSheetId="0" hidden="1">'Expense'!$C$94</definedName>
    <definedName name="QB_ROW_168340" localSheetId="0" hidden="1">'Expense'!$C$101</definedName>
    <definedName name="QB_ROW_169250" localSheetId="0" hidden="1">'Expense'!$D$95</definedName>
    <definedName name="QB_ROW_172250" localSheetId="0" hidden="1">'Expense'!$D$96</definedName>
    <definedName name="QB_ROW_17250" localSheetId="0" hidden="1">'Revenue'!$C$6</definedName>
    <definedName name="QB_ROW_173250" localSheetId="0" hidden="1">'Expense'!$D$98</definedName>
    <definedName name="QB_ROW_175250" localSheetId="0" hidden="1">'Expense'!$D$91</definedName>
    <definedName name="QB_ROW_176330" localSheetId="0" hidden="1">'Expense'!$B$104</definedName>
    <definedName name="QB_ROW_178030" localSheetId="0" hidden="1">'Expense'!$B$105</definedName>
    <definedName name="QB_ROW_178330" localSheetId="0" hidden="1">'Expense'!$B$109</definedName>
    <definedName name="QB_ROW_179240" localSheetId="0" hidden="1">'Expense'!$C$106</definedName>
    <definedName name="QB_ROW_181240" localSheetId="0" hidden="1">'Expense'!$C$108</definedName>
    <definedName name="QB_ROW_18240" localSheetId="0" hidden="1">'Revenue'!$B$13</definedName>
    <definedName name="QB_ROW_18301" localSheetId="0" hidden="1">'Expense'!$A$150</definedName>
    <definedName name="QB_ROW_186030" localSheetId="0" hidden="1">'Expense'!$B$110</definedName>
    <definedName name="QB_ROW_186330" localSheetId="0" hidden="1">'Expense'!$B$125</definedName>
    <definedName name="QB_ROW_187040" localSheetId="0" hidden="1">'Expense'!#REF!</definedName>
    <definedName name="QB_ROW_187340" localSheetId="0" hidden="1">'Expense'!$C$118</definedName>
    <definedName name="QB_ROW_190250" localSheetId="0" hidden="1">'Expense'!$D$112</definedName>
    <definedName name="QB_ROW_191250" localSheetId="0" hidden="1">'Expense'!$D$113</definedName>
    <definedName name="QB_ROW_19240" localSheetId="0" hidden="1">'Revenue'!$B$14</definedName>
    <definedName name="QB_ROW_194240" localSheetId="0" hidden="1">'Expense'!$C$114</definedName>
    <definedName name="QB_ROW_195240" localSheetId="0" hidden="1">'Expense'!$C$117</definedName>
    <definedName name="QB_ROW_196040" localSheetId="0" hidden="1">'Expense'!$C$119</definedName>
    <definedName name="QB_ROW_196340" localSheetId="0" hidden="1">'Expense'!$C$124</definedName>
    <definedName name="QB_ROW_197250" localSheetId="0" hidden="1">'Expense'!$D$120</definedName>
    <definedName name="QB_ROW_198250" localSheetId="0" hidden="1">'Expense'!$D$121</definedName>
    <definedName name="QB_ROW_199250" localSheetId="0" hidden="1">'Expense'!$D$122</definedName>
    <definedName name="QB_ROW_20022" localSheetId="0" hidden="1">'Expense'!#REF!</definedName>
    <definedName name="QB_ROW_200250" localSheetId="0" hidden="1">'Expense'!$D$123</definedName>
    <definedName name="QB_ROW_201230" localSheetId="0" hidden="1">'Expense'!$B$127</definedName>
    <definedName name="QB_ROW_202230" localSheetId="0" hidden="1">'Expense'!$B$128</definedName>
    <definedName name="QB_ROW_20240" localSheetId="0" hidden="1">'Revenue'!$B$16</definedName>
    <definedName name="QB_ROW_203030" localSheetId="0" hidden="1">'Expense'!$B$129</definedName>
    <definedName name="QB_ROW_20322" localSheetId="0" hidden="1">'Revenue'!#REF!</definedName>
    <definedName name="QB_ROW_203330" localSheetId="0" hidden="1">'Expense'!$B$130</definedName>
    <definedName name="QB_ROW_205240" localSheetId="0" hidden="1">'Expense'!#REF!</definedName>
    <definedName name="QB_ROW_206030" localSheetId="0" hidden="1">'Expense'!$B$131</definedName>
    <definedName name="QB_ROW_206240" localSheetId="0" hidden="1">'Expense'!#REF!</definedName>
    <definedName name="QB_ROW_206330" localSheetId="0" hidden="1">'Expense'!$B$134</definedName>
    <definedName name="QB_ROW_207030" localSheetId="0" hidden="1">'Expense'!$B$136</definedName>
    <definedName name="QB_ROW_207330" localSheetId="0" hidden="1">'Expense'!$B$138</definedName>
    <definedName name="QB_ROW_21022" localSheetId="0" hidden="1">'Expense'!$A$1</definedName>
    <definedName name="QB_ROW_21322" localSheetId="0" hidden="1">'Expense'!$A$149</definedName>
    <definedName name="QB_ROW_213330" localSheetId="0" hidden="1">'Expense'!$B$140</definedName>
    <definedName name="QB_ROW_222250" localSheetId="0" hidden="1">'Expense'!#REF!</definedName>
    <definedName name="QB_ROW_22240" localSheetId="0" hidden="1">'Revenue'!$B$17</definedName>
    <definedName name="QB_ROW_223250" localSheetId="0" hidden="1">'Expense'!$D$97</definedName>
    <definedName name="QB_ROW_228240" localSheetId="0" hidden="1">'Revenue'!$B$65</definedName>
    <definedName name="QB_ROW_229340" localSheetId="0" hidden="1">'Expense'!$C$43</definedName>
    <definedName name="QB_ROW_23240" localSheetId="0" hidden="1">'Revenue'!$B$18</definedName>
    <definedName name="QB_ROW_234240" localSheetId="0" hidden="1">'Expense'!$C$145</definedName>
    <definedName name="QB_ROW_236240" localSheetId="0" hidden="1">'Expense'!$C$141</definedName>
    <definedName name="QB_ROW_237030" localSheetId="0" hidden="1">'Expense'!$B$2</definedName>
    <definedName name="QB_ROW_237330" localSheetId="0" hidden="1">'Expense'!$B$16</definedName>
    <definedName name="QB_ROW_240040" localSheetId="0" hidden="1">'Expense'!$C$27</definedName>
    <definedName name="QB_ROW_240250" localSheetId="0" hidden="1">'Expense'!$D$41</definedName>
    <definedName name="QB_ROW_240340" localSheetId="0" hidden="1">'Expense'!$C$42</definedName>
    <definedName name="QB_ROW_241250" localSheetId="0" hidden="1">'Expense'!#REF!</definedName>
    <definedName name="QB_ROW_242250" localSheetId="0" hidden="1">'Expense'!#REF!</definedName>
    <definedName name="QB_ROW_24240" localSheetId="0" hidden="1">'Revenue'!$B$19</definedName>
    <definedName name="QB_ROW_243250" localSheetId="0" hidden="1">'Expense'!#REF!</definedName>
    <definedName name="QB_ROW_248030" localSheetId="0" hidden="1">'Expense'!#REF!</definedName>
    <definedName name="QB_ROW_248330" localSheetId="0" hidden="1">'Revenue'!$A$2</definedName>
    <definedName name="QB_ROW_249030" localSheetId="0" hidden="1">'Revenue'!$A$12</definedName>
    <definedName name="QB_ROW_249330" localSheetId="0" hidden="1">'Revenue'!$A$23</definedName>
    <definedName name="QB_ROW_250030" localSheetId="0" hidden="1">'Revenue'!$A$36</definedName>
    <definedName name="QB_ROW_250330" localSheetId="0" hidden="1">'Revenue'!$A$52</definedName>
    <definedName name="QB_ROW_25240" localSheetId="0" hidden="1">'Revenue'!$B$20</definedName>
    <definedName name="QB_ROW_260250" localSheetId="0" hidden="1">'Expense'!$D$22</definedName>
    <definedName name="QB_ROW_261240" localSheetId="0" hidden="1">'Expense'!$C$65</definedName>
    <definedName name="QB_ROW_262250" localSheetId="0" hidden="1">'Expense'!#REF!</definedName>
    <definedName name="QB_ROW_26240" localSheetId="0" hidden="1">'Revenue'!$B$21</definedName>
    <definedName name="QB_ROW_265340" localSheetId="0" hidden="1">'Expense'!$C$68</definedName>
    <definedName name="QB_ROW_267030" localSheetId="0" hidden="1">'Expense'!#REF!</definedName>
    <definedName name="QB_ROW_267330" localSheetId="0" hidden="1">'Expense'!$B$148</definedName>
    <definedName name="QB_ROW_27030" localSheetId="0" hidden="1">'Revenue'!$A$53</definedName>
    <definedName name="QB_ROW_27330" localSheetId="0" hidden="1">'Revenue'!$A$57</definedName>
    <definedName name="QB_ROW_275040" localSheetId="0" hidden="1">'Expense'!#REF!</definedName>
    <definedName name="QB_ROW_275340" localSheetId="0" hidden="1">'Expense'!#REF!</definedName>
    <definedName name="QB_ROW_278040" localSheetId="0" hidden="1">'Revenue'!$B$4</definedName>
    <definedName name="QB_ROW_278340" localSheetId="0" hidden="1">'Revenue'!$B$7</definedName>
    <definedName name="QB_ROW_279240" localSheetId="0" hidden="1">'Revenue'!$B$15</definedName>
    <definedName name="QB_ROW_281030" localSheetId="0" hidden="1">'Expense'!$B$72</definedName>
    <definedName name="QB_ROW_281330" localSheetId="0" hidden="1">'Expense'!$B$83</definedName>
    <definedName name="QB_ROW_282240" localSheetId="0" hidden="1">'Expense'!$C$111</definedName>
    <definedName name="QB_ROW_283250" localSheetId="0" hidden="1">'Revenue'!$C$61</definedName>
    <definedName name="QB_ROW_286240" localSheetId="0" hidden="1">'Expense'!$C$133</definedName>
    <definedName name="QB_ROW_287240" localSheetId="0" hidden="1">'Expense'!$C$132</definedName>
    <definedName name="QB_ROW_29030" localSheetId="0" hidden="1">'Revenue'!$A$24</definedName>
    <definedName name="QB_ROW_292030" localSheetId="0" hidden="1">'Revenue'!$A$3</definedName>
    <definedName name="QB_ROW_292330" localSheetId="0" hidden="1">'Revenue'!$A$11</definedName>
    <definedName name="QB_ROW_293040" localSheetId="0" hidden="1">'Revenue'!$B$29</definedName>
    <definedName name="QB_ROW_29330" localSheetId="0" hidden="1">'Revenue'!$A$35</definedName>
    <definedName name="QB_ROW_293340" localSheetId="0" hidden="1">'Revenue'!$B$32</definedName>
    <definedName name="QB_ROW_294040" localSheetId="0" hidden="1">'Revenue'!$B$25</definedName>
    <definedName name="QB_ROW_294340" localSheetId="0" hidden="1">'Revenue'!$B$28</definedName>
    <definedName name="QB_ROW_298040" localSheetId="0" hidden="1">'Revenue'!$B$54</definedName>
    <definedName name="QB_ROW_298340" localSheetId="0" hidden="1">'Revenue'!$B$56</definedName>
    <definedName name="QB_ROW_30250" localSheetId="0" hidden="1">'Revenue'!$C$30</definedName>
    <definedName name="QB_ROW_304250" localSheetId="0" hidden="1">'Expense'!$D$30</definedName>
    <definedName name="QB_ROW_307250" localSheetId="0" hidden="1">'Expense'!$D$31</definedName>
    <definedName name="QB_ROW_309250" localSheetId="0" hidden="1">'Expense'!#REF!</definedName>
    <definedName name="QB_ROW_31250" localSheetId="0" hidden="1">'Revenue'!$C$31</definedName>
    <definedName name="QB_ROW_322250" localSheetId="0" hidden="1">'Expense'!$D$28</definedName>
    <definedName name="QB_ROW_32250" localSheetId="0" hidden="1">'Revenue'!$C$26</definedName>
    <definedName name="QB_ROW_325250" localSheetId="0" hidden="1">'Expense'!$D$38</definedName>
    <definedName name="QB_ROW_326250" localSheetId="0" hidden="1">'Expense'!#REF!</definedName>
    <definedName name="QB_ROW_327240" localSheetId="0" hidden="1">'Expense'!#REF!</definedName>
    <definedName name="QB_ROW_329250" localSheetId="0" hidden="1">'Expense'!$D$89</definedName>
    <definedName name="QB_ROW_330250" localSheetId="0" hidden="1">'Expense'!$D$88</definedName>
    <definedName name="QB_ROW_331250" localSheetId="0" hidden="1">'Expense'!$D$90</definedName>
    <definedName name="QB_ROW_33250" localSheetId="0" hidden="1">'Revenue'!$C$27</definedName>
    <definedName name="QB_ROW_333240" localSheetId="0" hidden="1">'Expense'!$C$85</definedName>
    <definedName name="QB_ROW_336240" localSheetId="0" hidden="1">'Expense'!$C$73</definedName>
    <definedName name="QB_ROW_337260" localSheetId="0" hidden="1">'Expense'!#REF!</definedName>
    <definedName name="QB_ROW_338240" localSheetId="0" hidden="1">'Expense'!$C$137</definedName>
    <definedName name="QB_ROW_340250" localSheetId="0" hidden="1">'Expense'!#REF!</definedName>
    <definedName name="QB_ROW_341250" localSheetId="0" hidden="1">'Revenue'!$C$48</definedName>
    <definedName name="QB_ROW_34250" localSheetId="0" hidden="1">'Expense'!#REF!</definedName>
    <definedName name="QB_ROW_35240" localSheetId="0" hidden="1">'Revenue'!$B$33</definedName>
    <definedName name="QB_ROW_36240" localSheetId="0" hidden="1">'Revenue'!$B$34</definedName>
    <definedName name="QB_ROW_37230" localSheetId="0" hidden="1">'Expense'!#REF!</definedName>
    <definedName name="QB_ROW_38040" localSheetId="0" hidden="1">'Revenue'!$B$37</definedName>
    <definedName name="QB_ROW_38340" localSheetId="0" hidden="1">'Revenue'!$B$40</definedName>
    <definedName name="QB_ROW_39250" localSheetId="0" hidden="1">'Revenue'!$C$62</definedName>
    <definedName name="QB_ROW_40040" localSheetId="0" hidden="1">'Revenue'!$B$41</definedName>
    <definedName name="QB_ROW_40340" localSheetId="0" hidden="1">'Revenue'!$B$49</definedName>
    <definedName name="QB_ROW_42250" localSheetId="0" hidden="1">'Revenue'!$C$43</definedName>
    <definedName name="QB_ROW_43250" localSheetId="0" hidden="1">'Revenue'!$C$47</definedName>
    <definedName name="QB_ROW_44250" localSheetId="0" hidden="1">'Revenue'!$C$45</definedName>
    <definedName name="QB_ROW_45240" localSheetId="0" hidden="1">'Revenue'!$B$50</definedName>
    <definedName name="QB_ROW_46350" localSheetId="0" hidden="1">'Revenue'!$C$55</definedName>
    <definedName name="QB_ROW_49040" localSheetId="0" hidden="1">'Revenue'!$B$60</definedName>
    <definedName name="QB_ROW_49340" localSheetId="0" hidden="1">'Revenue'!$B$63</definedName>
    <definedName name="QB_ROW_50250" localSheetId="0" hidden="1">'Expense'!#REF!</definedName>
    <definedName name="QB_ROW_51240" localSheetId="0" hidden="1">'Revenue'!$B$64</definedName>
    <definedName name="QB_ROW_63040" localSheetId="0" hidden="1">'Revenue'!$B$66</definedName>
    <definedName name="QB_ROW_63340" localSheetId="0" hidden="1">'Revenue'!$B$69</definedName>
    <definedName name="QB_ROW_64250" localSheetId="0" hidden="1">'Revenue'!$C$67</definedName>
    <definedName name="QB_ROW_66250" localSheetId="0" hidden="1">'Revenue'!$C$68</definedName>
    <definedName name="QB_ROW_67240" localSheetId="0" hidden="1">'Revenue'!$B$8</definedName>
    <definedName name="QB_ROW_68040" localSheetId="0" hidden="1">'Expense'!#REF!</definedName>
    <definedName name="QB_ROW_68340" localSheetId="0" hidden="1">'Expense'!#REF!</definedName>
    <definedName name="QB_ROW_70250" localSheetId="0" hidden="1">'Expense'!#REF!</definedName>
    <definedName name="QB_ROW_7040" localSheetId="0" hidden="1">'Expense'!#REF!</definedName>
    <definedName name="QB_ROW_7340" localSheetId="0" hidden="1">'Expense'!#REF!</definedName>
    <definedName name="QB_ROW_74040" localSheetId="0" hidden="1">'Expense'!#REF!</definedName>
    <definedName name="QB_ROW_74340" localSheetId="0" hidden="1">'Expense'!#REF!</definedName>
    <definedName name="QB_ROW_75350" localSheetId="0" hidden="1">'Expense'!#REF!</definedName>
    <definedName name="QB_ROW_76350" localSheetId="0" hidden="1">'Expense'!#REF!</definedName>
    <definedName name="QB_ROW_77340" localSheetId="0" hidden="1">'Expense'!#REF!</definedName>
    <definedName name="QB_ROW_78040" localSheetId="0" hidden="1">'Expense'!$C$142</definedName>
    <definedName name="QB_ROW_78340" localSheetId="0" hidden="1">'Expense'!$C$144</definedName>
    <definedName name="QB_ROW_79250" localSheetId="0" hidden="1">'Expense'!$D$143</definedName>
    <definedName name="QB_ROW_81240" localSheetId="0" hidden="1">'Expense'!$C$146</definedName>
    <definedName name="QB_ROW_82250" localSheetId="0" hidden="1">'Expense'!#REF!</definedName>
    <definedName name="QB_ROW_83030" localSheetId="0" hidden="1">'Revenue'!$A$58</definedName>
    <definedName name="QB_ROW_83330" localSheetId="0" hidden="1">'Revenue'!$A$70</definedName>
    <definedName name="QB_ROW_86311" localSheetId="0" hidden="1">'Expense'!#REF!</definedName>
    <definedName name="QB_ROW_88040" localSheetId="0" hidden="1">'Expense'!$C$3</definedName>
    <definedName name="QB_ROW_88340" localSheetId="0" hidden="1">'Expense'!$C$6</definedName>
    <definedName name="QB_ROW_89250" localSheetId="0" hidden="1">'Expense'!$D$4</definedName>
    <definedName name="QB_ROW_9240" localSheetId="0" hidden="1">'Expense'!#REF!</definedName>
    <definedName name="QB_ROW_93250" localSheetId="0" hidden="1">'Expense'!$D$5</definedName>
    <definedName name="QB_ROW_94040" localSheetId="0" hidden="1">'Expense'!$C$7</definedName>
    <definedName name="QB_ROW_94340" localSheetId="0" hidden="1">'Expense'!$C$10</definedName>
    <definedName name="QB_ROW_95250" localSheetId="0" hidden="1">'Expense'!$D$8</definedName>
    <definedName name="QB_ROW_98250" localSheetId="0" hidden="1">'Expense'!$D$9</definedName>
    <definedName name="QBCANSUPPORTUPDATE" localSheetId="0">TRUE</definedName>
    <definedName name="QBCOMPANYFILENAME" localSheetId="0">"C:\Documents and Settings\All Users\Documents\Intuit\QuickBooks\Company Files\Town of Mazomanie.QBW"</definedName>
    <definedName name="QBENDDATE" localSheetId="0">20151231</definedName>
    <definedName name="QBHEADERSONSCREEN" localSheetId="0">FALSE</definedName>
    <definedName name="QBMETADATASIZE" localSheetId="0">5802</definedName>
    <definedName name="QBPRESERVECOLOR" localSheetId="0">TRUE</definedName>
    <definedName name="QBPRESERVEFONT" localSheetId="0">TRUE</definedName>
    <definedName name="QBPRESERVEROWHEIGHT" localSheetId="0">TRUE</definedName>
    <definedName name="QBPRESERVESPACE" localSheetId="0">TRUE</definedName>
    <definedName name="QBREPORTCOLAXIS" localSheetId="0">6</definedName>
    <definedName name="QBREPORTCOMPANYID" localSheetId="0">"f647b45dac0d40238d8518147ab72fe8"</definedName>
    <definedName name="QBREPORTCOMPARECOL_ANNUALBUDGET" localSheetId="0">FALSE</definedName>
    <definedName name="QBREPORTCOMPARECOL_AVGCOGS" localSheetId="0">FALSE</definedName>
    <definedName name="QBREPORTCOMPARECOL_AVGPRICE" localSheetId="0">FALSE</definedName>
    <definedName name="QBREPORTCOMPARECOL_BUDDIFF" localSheetId="0">FALSE</definedName>
    <definedName name="QBREPORTCOMPARECOL_BUDGET" localSheetId="0">TRUE</definedName>
    <definedName name="QBREPORTCOMPARECOL_BUDPCT" localSheetId="0">FALSE</definedName>
    <definedName name="QBREPORTCOMPARECOL_COGS" localSheetId="0">FALSE</definedName>
    <definedName name="QBREPORTCOMPARECOL_EXCLUDEAMOUNT" localSheetId="0">FALSE</definedName>
    <definedName name="QBREPORTCOMPARECOL_EXCLUDECURPERIOD" localSheetId="0">TRUE</definedName>
    <definedName name="QBREPORTCOMPARECOL_FORECAST" localSheetId="0">FALSE</definedName>
    <definedName name="QBREPORTCOMPARECOL_GROSSMARGIN" localSheetId="0">FALSE</definedName>
    <definedName name="QBREPORTCOMPARECOL_GROSSMARGINPCT" localSheetId="0">FALSE</definedName>
    <definedName name="QBREPORTCOMPARECOL_HOURS" localSheetId="0">FALSE</definedName>
    <definedName name="QBREPORTCOMPARECOL_PCTCOL" localSheetId="0">FALSE</definedName>
    <definedName name="QBREPORTCOMPARECOL_PCTEXPENSE" localSheetId="0">FALSE</definedName>
    <definedName name="QBREPORTCOMPARECOL_PCTINCOME" localSheetId="0">FALSE</definedName>
    <definedName name="QBREPORTCOMPARECOL_PCTOFSALES" localSheetId="0">FALSE</definedName>
    <definedName name="QBREPORTCOMPARECOL_PCTROW" localSheetId="0">FALSE</definedName>
    <definedName name="QBREPORTCOMPARECOL_PPDIFF" localSheetId="0">FALSE</definedName>
    <definedName name="QBREPORTCOMPARECOL_PPPCT" localSheetId="0">FALSE</definedName>
    <definedName name="QBREPORTCOMPARECOL_PREVPERIOD" localSheetId="0">FALSE</definedName>
    <definedName name="QBREPORTCOMPARECOL_PREVYEAR" localSheetId="0">FALSE</definedName>
    <definedName name="QBREPORTCOMPARECOL_PYDIFF" localSheetId="0">FALSE</definedName>
    <definedName name="QBREPORTCOMPARECOL_PYPCT" localSheetId="0">FALSE</definedName>
    <definedName name="QBREPORTCOMPARECOL_QTY" localSheetId="0">FALSE</definedName>
    <definedName name="QBREPORTCOMPARECOL_RATE" localSheetId="0">FALSE</definedName>
    <definedName name="QBREPORTCOMPARECOL_TRIPBILLEDMILES" localSheetId="0">FALSE</definedName>
    <definedName name="QBREPORTCOMPARECOL_TRIPBILLINGAMOUNT" localSheetId="0">FALSE</definedName>
    <definedName name="QBREPORTCOMPARECOL_TRIPMILES" localSheetId="0">FALSE</definedName>
    <definedName name="QBREPORTCOMPARECOL_TRIPNOTBILLABLEMILES" localSheetId="0">FALSE</definedName>
    <definedName name="QBREPORTCOMPARECOL_TRIPTAXDEDUCTIBLEAMOUNT" localSheetId="0">FALSE</definedName>
    <definedName name="QBREPORTCOMPARECOL_TRIPUNBILLEDMILES" localSheetId="0">FALSE</definedName>
    <definedName name="QBREPORTCOMPARECOL_YTD" localSheetId="0">FALSE</definedName>
    <definedName name="QBREPORTCOMPARECOL_YTDBUDGET" localSheetId="0">FALSE</definedName>
    <definedName name="QBREPORTCOMPARECOL_YTDPCT" localSheetId="0">FALSE</definedName>
    <definedName name="QBREPORTROWAXIS" localSheetId="0">11</definedName>
    <definedName name="QBREPORTSUBCOLAXIS" localSheetId="0">24</definedName>
    <definedName name="QBREPORTTYPE" localSheetId="0">287</definedName>
    <definedName name="QBROWHEADERS" localSheetId="0">7</definedName>
    <definedName name="QBSTARTDATE" localSheetId="0">20150101</definedName>
  </definedNames>
  <calcPr fullCalcOnLoad="1"/>
</workbook>
</file>

<file path=xl/comments1.xml><?xml version="1.0" encoding="utf-8"?>
<comments xmlns="http://schemas.openxmlformats.org/spreadsheetml/2006/main">
  <authors>
    <author>Owner</author>
    <author>maria</author>
  </authors>
  <commentList>
    <comment ref="I85" authorId="0">
      <text>
        <r>
          <rPr>
            <sz val="9"/>
            <rFont val="Tahoma"/>
            <family val="2"/>
          </rPr>
          <t xml:space="preserve">Bobcat lease agreement, increase in cost from $3000 to 5037.50
</t>
        </r>
      </text>
    </comment>
    <comment ref="I25" authorId="0">
      <text>
        <r>
          <rPr>
            <b/>
            <sz val="9"/>
            <rFont val="Tahoma"/>
            <family val="2"/>
          </rPr>
          <t>Employee/employer contribution decreased by .2%</t>
        </r>
        <r>
          <rPr>
            <sz val="9"/>
            <rFont val="Tahoma"/>
            <family val="2"/>
          </rPr>
          <t xml:space="preserve">
</t>
        </r>
      </text>
    </comment>
    <comment ref="G107" authorId="1">
      <text>
        <r>
          <rPr>
            <b/>
            <sz val="9"/>
            <rFont val="Tahoma"/>
            <family val="0"/>
          </rPr>
          <t>Costs to DNR for burning license</t>
        </r>
        <r>
          <rPr>
            <sz val="9"/>
            <rFont val="Tahoma"/>
            <family val="0"/>
          </rPr>
          <t xml:space="preserve">
</t>
        </r>
      </text>
    </comment>
    <comment ref="G102" authorId="1">
      <text>
        <r>
          <rPr>
            <b/>
            <sz val="9"/>
            <rFont val="Tahoma"/>
            <family val="0"/>
          </rPr>
          <t>Payment for workers to help Keith - brush and plowing</t>
        </r>
        <r>
          <rPr>
            <sz val="9"/>
            <rFont val="Tahoma"/>
            <family val="0"/>
          </rPr>
          <t xml:space="preserve">
</t>
        </r>
      </text>
    </comment>
    <comment ref="G117" authorId="1">
      <text>
        <r>
          <rPr>
            <sz val="9"/>
            <rFont val="Tahoma"/>
            <family val="0"/>
          </rPr>
          <t xml:space="preserve">SIGNS FOR T-SITE
</t>
        </r>
      </text>
    </comment>
    <comment ref="G133" authorId="1">
      <text>
        <r>
          <rPr>
            <b/>
            <sz val="9"/>
            <rFont val="Tahoma"/>
            <family val="0"/>
          </rPr>
          <t>$925 FOR BOAT LANDING FLOATS, UNEXPECTED EXPENSE</t>
        </r>
      </text>
    </comment>
    <comment ref="G17" authorId="1">
      <text>
        <r>
          <rPr>
            <b/>
            <sz val="9"/>
            <rFont val="Tahoma"/>
            <family val="2"/>
          </rPr>
          <t>Fee for record check for bartender's license</t>
        </r>
        <r>
          <rPr>
            <sz val="9"/>
            <rFont val="Tahoma"/>
            <family val="2"/>
          </rPr>
          <t xml:space="preserve">
</t>
        </r>
      </text>
    </comment>
    <comment ref="I48" authorId="1">
      <text>
        <r>
          <rPr>
            <b/>
            <sz val="9"/>
            <rFont val="Tahoma"/>
            <family val="2"/>
          </rPr>
          <t>4 elections in 2018</t>
        </r>
        <r>
          <rPr>
            <sz val="9"/>
            <rFont val="Tahoma"/>
            <family val="2"/>
          </rPr>
          <t xml:space="preserve">
</t>
        </r>
      </text>
    </comment>
    <comment ref="G67" authorId="1">
      <text>
        <r>
          <rPr>
            <b/>
            <sz val="9"/>
            <rFont val="Tahoma"/>
            <family val="2"/>
          </rPr>
          <t>Repairs for garage</t>
        </r>
        <r>
          <rPr>
            <sz val="9"/>
            <rFont val="Tahoma"/>
            <family val="2"/>
          </rPr>
          <t xml:space="preserve">
</t>
        </r>
      </text>
    </comment>
    <comment ref="G68" authorId="1">
      <text>
        <r>
          <rPr>
            <b/>
            <sz val="9"/>
            <rFont val="Tahoma"/>
            <family val="2"/>
          </rPr>
          <t>Painting of town hall and roof leak repair</t>
        </r>
        <r>
          <rPr>
            <sz val="9"/>
            <rFont val="Tahoma"/>
            <family val="2"/>
          </rPr>
          <t xml:space="preserve">
</t>
        </r>
      </text>
    </comment>
    <comment ref="I68" authorId="1">
      <text>
        <r>
          <rPr>
            <b/>
            <sz val="9"/>
            <rFont val="Tahoma"/>
            <family val="2"/>
          </rPr>
          <t>Snow stoppers for roof, was to have been purchase in 2017</t>
        </r>
      </text>
    </comment>
    <comment ref="I75" authorId="1">
      <text>
        <r>
          <rPr>
            <b/>
            <sz val="9"/>
            <rFont val="Tahoma"/>
            <family val="2"/>
          </rPr>
          <t>$28,294.73 annual plus $167,472.13 for fire truck</t>
        </r>
        <r>
          <rPr>
            <sz val="9"/>
            <rFont val="Tahoma"/>
            <family val="2"/>
          </rPr>
          <t xml:space="preserve">
</t>
        </r>
      </text>
    </comment>
    <comment ref="I140" authorId="1">
      <text>
        <r>
          <rPr>
            <b/>
            <sz val="9"/>
            <rFont val="Tahoma"/>
            <family val="0"/>
          </rPr>
          <t>Approximate p &amp; i for one year of loan</t>
        </r>
        <r>
          <rPr>
            <sz val="9"/>
            <rFont val="Tahoma"/>
            <family val="0"/>
          </rPr>
          <t xml:space="preserve">
</t>
        </r>
      </text>
    </comment>
  </commentList>
</comments>
</file>

<file path=xl/comments2.xml><?xml version="1.0" encoding="utf-8"?>
<comments xmlns="http://schemas.openxmlformats.org/spreadsheetml/2006/main">
  <authors>
    <author>maria</author>
  </authors>
  <commentList>
    <comment ref="F13" authorId="0">
      <text>
        <r>
          <rPr>
            <b/>
            <sz val="9"/>
            <rFont val="Tahoma"/>
            <family val="2"/>
          </rPr>
          <t>Will receive remainder of shared revenue in November</t>
        </r>
      </text>
    </comment>
    <comment ref="H2" authorId="0">
      <text>
        <r>
          <rPr>
            <b/>
            <sz val="9"/>
            <rFont val="Tahoma"/>
            <family val="2"/>
          </rPr>
          <t xml:space="preserve">Allowable levy limit greatly increased w/inclusion of fire truck payment for 2018. Allowable limit w/out truck is: $200,964. </t>
        </r>
      </text>
    </comment>
    <comment ref="E6" authorId="0">
      <text>
        <r>
          <rPr>
            <b/>
            <sz val="9"/>
            <rFont val="Tahoma"/>
            <family val="2"/>
          </rPr>
          <t>There was a miscalculation w/DOR, still waiting to resolve. This gets paid out to the school.</t>
        </r>
        <r>
          <rPr>
            <sz val="9"/>
            <rFont val="Tahoma"/>
            <family val="2"/>
          </rPr>
          <t xml:space="preserve">
</t>
        </r>
      </text>
    </comment>
  </commentList>
</comments>
</file>

<file path=xl/sharedStrings.xml><?xml version="1.0" encoding="utf-8"?>
<sst xmlns="http://schemas.openxmlformats.org/spreadsheetml/2006/main" count="272" uniqueCount="254">
  <si>
    <t>100 TAX REVENUES</t>
  </si>
  <si>
    <t>41140 MOBILE HOME COLLECTIONS</t>
  </si>
  <si>
    <t>FEES RECEIVED</t>
  </si>
  <si>
    <t>LOTTERY CREDIT</t>
  </si>
  <si>
    <t>Total 41140 MOBILE HOME COLLECTIONS</t>
  </si>
  <si>
    <t>41900 ANNEXATION TAXES</t>
  </si>
  <si>
    <t>Total 100 TAX REVENUES</t>
  </si>
  <si>
    <t>103 INTERGOVT REVENUES</t>
  </si>
  <si>
    <t>43410 SHARED RE</t>
  </si>
  <si>
    <t>43420 FIRE DUES</t>
  </si>
  <si>
    <t>43430 EXEMPT COMPUTER AIDS</t>
  </si>
  <si>
    <t>43531 TRANSPORTATION AIDS</t>
  </si>
  <si>
    <t>43545 RECYCLE GRANT</t>
  </si>
  <si>
    <t>43610 MUNICPAL AIDS</t>
  </si>
  <si>
    <t>43620 APRIL PILT-CONSERVATION L</t>
  </si>
  <si>
    <t>43650 FOREST CROP/MANAGED FORES</t>
  </si>
  <si>
    <t>43660-PILT JAN-CONSERVATION LA</t>
  </si>
  <si>
    <t>43690  BOATLANDING PROJECT</t>
  </si>
  <si>
    <t>Total 103 INTERGOVT REVENUES</t>
  </si>
  <si>
    <t>105 LICENSES &amp; PERMITS</t>
  </si>
  <si>
    <t>44100 BUSINESS LICENSES</t>
  </si>
  <si>
    <t>LIQUOR LICENSES</t>
  </si>
  <si>
    <t>MOBILE HOME PARK LICENSE</t>
  </si>
  <si>
    <t>Total 44100 BUSINESS LICENSES</t>
  </si>
  <si>
    <t>44200-NON BUSINESS LICENSE</t>
  </si>
  <si>
    <t>COUNTY DOG LICENSE REFUND</t>
  </si>
  <si>
    <t>DOG LICENSE COLLECTIONS</t>
  </si>
  <si>
    <t>Total 44200-NON BUSINESS LICENSE</t>
  </si>
  <si>
    <t>44300 BUILDING PERMITS</t>
  </si>
  <si>
    <t>44900 CULVERT PERMITS</t>
  </si>
  <si>
    <t>Total 105 LICENSES &amp; PERMITS</t>
  </si>
  <si>
    <t>109 PUBLIC CHGS FOR SERVICES</t>
  </si>
  <si>
    <t>46100 GENERAL GOVERNMENT CHGS</t>
  </si>
  <si>
    <t>TITLE SEARCHES</t>
  </si>
  <si>
    <t>Total 46100 GENERAL GOVERNMENT CHGS</t>
  </si>
  <si>
    <t>46431/35  REFUSE/RECYCLING</t>
  </si>
  <si>
    <t>APPLIANCES</t>
  </si>
  <si>
    <t>TIRE FEES</t>
  </si>
  <si>
    <t>TRANSFER SITE-NOT ON TAX ROLL</t>
  </si>
  <si>
    <t>WASTE OIL RECYCLING</t>
  </si>
  <si>
    <t>Total 46431/35  REFUSE/RECYCLING</t>
  </si>
  <si>
    <t>46540 CEMETERY</t>
  </si>
  <si>
    <t>46750 BOATLANDING FEES</t>
  </si>
  <si>
    <t>Total 109 PUBLIC CHGS FOR SERVICES</t>
  </si>
  <si>
    <t>111-47331 ROAD WORK FOR VILLAGE</t>
  </si>
  <si>
    <t>LOCAL</t>
  </si>
  <si>
    <t>47331 ROAD  MAINTENANCE CHRGES</t>
  </si>
  <si>
    <t>Total LOCAL</t>
  </si>
  <si>
    <t>Total 111-47331 ROAD WORK FOR VILLAGE</t>
  </si>
  <si>
    <t>48000 MISC. REVENUES</t>
  </si>
  <si>
    <t>48110 INTEREST</t>
  </si>
  <si>
    <t>48130 SPEC CHGS INTEREST</t>
  </si>
  <si>
    <t>PEOPLES STATE BANK</t>
  </si>
  <si>
    <t>Total 48110 INTEREST</t>
  </si>
  <si>
    <t>48200 RENT</t>
  </si>
  <si>
    <t>48430 HWY INS CLAIM RECOVERY</t>
  </si>
  <si>
    <t>48900 MISC REVENUE SOURCES</t>
  </si>
  <si>
    <t>ESCROW OVERPMTS</t>
  </si>
  <si>
    <t>REFUNDS</t>
  </si>
  <si>
    <t>Total 48900 MISC REVENUE SOURCES</t>
  </si>
  <si>
    <t>Total 48000 MISC. REVENUES</t>
  </si>
  <si>
    <t>Expense</t>
  </si>
  <si>
    <t>51100  LEGISLATIVE / BOARD</t>
  </si>
  <si>
    <t>CHAIR</t>
  </si>
  <si>
    <t>CHAIR PER DIEM</t>
  </si>
  <si>
    <t>WAGE</t>
  </si>
  <si>
    <t>Total CHAIR</t>
  </si>
  <si>
    <t>LAND PLAN COMMITTEE</t>
  </si>
  <si>
    <t>CLERKLP</t>
  </si>
  <si>
    <t>PER DIEMS</t>
  </si>
  <si>
    <t>Total LAND PLAN COMMITTEE</t>
  </si>
  <si>
    <t>SUPERVISOR</t>
  </si>
  <si>
    <t>EXPENSES</t>
  </si>
  <si>
    <t>PER DIEM</t>
  </si>
  <si>
    <t>Total SUPERVISOR</t>
  </si>
  <si>
    <t>Total 51100  LEGISLATIVE / BOARD</t>
  </si>
  <si>
    <t>51300 LEGAL</t>
  </si>
  <si>
    <t>51400 CLERK</t>
  </si>
  <si>
    <t>CLERK</t>
  </si>
  <si>
    <t>CLERK INCOME CON. INS</t>
  </si>
  <si>
    <t>HEALTH INSURANCE</t>
  </si>
  <si>
    <t>REGULAR</t>
  </si>
  <si>
    <t>RETIREMENT</t>
  </si>
  <si>
    <t>Total CLERK</t>
  </si>
  <si>
    <t>OPERATIONS</t>
  </si>
  <si>
    <t>Citizen of the Year</t>
  </si>
  <si>
    <t>COPIES/DATA/SUPPLIES</t>
  </si>
  <si>
    <t>Form 941 Taxes</t>
  </si>
  <si>
    <t>Licenses</t>
  </si>
  <si>
    <t>MEMBERSHIP</t>
  </si>
  <si>
    <t>MISC EXP</t>
  </si>
  <si>
    <t>OFFICE EQUIPMENT</t>
  </si>
  <si>
    <t>POSTAGE</t>
  </si>
  <si>
    <t>PUBLISH-R</t>
  </si>
  <si>
    <t>Scholarship</t>
  </si>
  <si>
    <t>TELEPHONE</t>
  </si>
  <si>
    <t>TRAIN &amp; ED</t>
  </si>
  <si>
    <t>OPERATIONS - Other</t>
  </si>
  <si>
    <t>Total OPERATIONS</t>
  </si>
  <si>
    <t>Total 51400 CLERK</t>
  </si>
  <si>
    <t>51400 ELECTIONS</t>
  </si>
  <si>
    <t>ELECTION PUBLICATION</t>
  </si>
  <si>
    <t>WORKERS</t>
  </si>
  <si>
    <t>Total 51400 ELECTIONS</t>
  </si>
  <si>
    <t>51500 ASSESSMENT</t>
  </si>
  <si>
    <t>ASSESSOR</t>
  </si>
  <si>
    <t>Total 51500 ASSESSMENT</t>
  </si>
  <si>
    <t>51500 TREASURER</t>
  </si>
  <si>
    <t>TREAS</t>
  </si>
  <si>
    <t>Total TREAS</t>
  </si>
  <si>
    <t>51600 TOWN HALL</t>
  </si>
  <si>
    <t>ELECTRIC</t>
  </si>
  <si>
    <t>HEATING</t>
  </si>
  <si>
    <t>MAINTENANCE</t>
  </si>
  <si>
    <t>Total 51600 TOWN HALL</t>
  </si>
  <si>
    <t>51930 INSURANCE</t>
  </si>
  <si>
    <t>52000 PUBLIC SAFETY</t>
  </si>
  <si>
    <t>52100 DaneCom</t>
  </si>
  <si>
    <t>52200 FIRE</t>
  </si>
  <si>
    <t>BEJFD</t>
  </si>
  <si>
    <t>FIRE DUES</t>
  </si>
  <si>
    <t>MAZO</t>
  </si>
  <si>
    <t>SAUK</t>
  </si>
  <si>
    <t>Total 52200 FIRE</t>
  </si>
  <si>
    <t>52300 EMS DIST</t>
  </si>
  <si>
    <t>52400 BUILDING INSPECTION</t>
  </si>
  <si>
    <t>52900 BRIDGE INSPECTION</t>
  </si>
  <si>
    <t>Total 52000 PUBLIC SAFETY</t>
  </si>
  <si>
    <t>53311 HIGHWAY EXP</t>
  </si>
  <si>
    <t>Leased equipment-</t>
  </si>
  <si>
    <t>OPERATION</t>
  </si>
  <si>
    <t>DIESEL FUEL</t>
  </si>
  <si>
    <t>Equipment parts/repair</t>
  </si>
  <si>
    <t>phone</t>
  </si>
  <si>
    <t>SUPPLIES</t>
  </si>
  <si>
    <t>OPERATION - Other</t>
  </si>
  <si>
    <t>Total OPERATION</t>
  </si>
  <si>
    <t>HEALTH</t>
  </si>
  <si>
    <t>SICK PAY</t>
  </si>
  <si>
    <t>WAGES</t>
  </si>
  <si>
    <t>Total PATROLMAN</t>
  </si>
  <si>
    <t>53311 HIGHWAY EXP - Other</t>
  </si>
  <si>
    <t>Total 53311 HIGHWAY EXP</t>
  </si>
  <si>
    <t>53315 ROAD CONSTRUCTION</t>
  </si>
  <si>
    <t>53631 SOLID WASTE DISPOSAL</t>
  </si>
  <si>
    <t>DISP FEES</t>
  </si>
  <si>
    <t>RENT</t>
  </si>
  <si>
    <t>Total 53631 SOLID WASTE DISPOSAL</t>
  </si>
  <si>
    <t>53635 RECYCLING EXPENDITURES</t>
  </si>
  <si>
    <t>DISPOSAL</t>
  </si>
  <si>
    <t>OFFICE</t>
  </si>
  <si>
    <t>Total EXPENSES</t>
  </si>
  <si>
    <t>TIRE DISP</t>
  </si>
  <si>
    <t>PATROL</t>
  </si>
  <si>
    <t>SUPER</t>
  </si>
  <si>
    <t>t site subs wages</t>
  </si>
  <si>
    <t>Total WAGES</t>
  </si>
  <si>
    <t>Total 53635 RECYCLING EXPENDITURES</t>
  </si>
  <si>
    <t>54600 SENIOR PROGRAMS</t>
  </si>
  <si>
    <t>55200 PARKS</t>
  </si>
  <si>
    <t>Total 55200 PARKS</t>
  </si>
  <si>
    <t>55330 RECREATION</t>
  </si>
  <si>
    <t>55300 PROGRAMS</t>
  </si>
  <si>
    <t>55400 FACILITIES</t>
  </si>
  <si>
    <t>Total 55330 RECREATION</t>
  </si>
  <si>
    <t>57000 CAPITAL EQUIP OUTLAY</t>
  </si>
  <si>
    <t>Total 57000 CAPITAL EQUIP OUTLAY</t>
  </si>
  <si>
    <t>58000 DEBT SERVICE</t>
  </si>
  <si>
    <t>025-50000 DOG LICENSE PAYOUT</t>
  </si>
  <si>
    <t>035-51000 PAYMENTS MOBILE HOMES</t>
  </si>
  <si>
    <t>Total 035-51000 PAYMENTS MOBILE HOMES</t>
  </si>
  <si>
    <t>43650 FORESTCROP/man. fores OUT</t>
  </si>
  <si>
    <t>43660 PILT PAID OUT</t>
  </si>
  <si>
    <t>Total TAX PAYMENTS</t>
  </si>
  <si>
    <t>Total Expense</t>
  </si>
  <si>
    <t>Levy</t>
  </si>
  <si>
    <t>AUDIT</t>
  </si>
  <si>
    <t>TOTAL General Government</t>
  </si>
  <si>
    <t>INCOME CONTINUATION</t>
  </si>
  <si>
    <t>electronics recycling</t>
  </si>
  <si>
    <t>appliance disposal</t>
  </si>
  <si>
    <t>garbage and recycling</t>
  </si>
  <si>
    <t>TOTAL PARKS AND REC</t>
  </si>
  <si>
    <t>FOR THE TOWN OF MAZOMANIE, DANE COUNTY</t>
  </si>
  <si>
    <t>Estimated</t>
  </si>
  <si>
    <t>% CHANGE</t>
  </si>
  <si>
    <t xml:space="preserve">Final </t>
  </si>
  <si>
    <t>BUDGET</t>
  </si>
  <si>
    <t>REVENUES</t>
  </si>
  <si>
    <t>LOCAL LEVY</t>
  </si>
  <si>
    <t>INTERGOVERNMENT REVENUE</t>
  </si>
  <si>
    <t>LICENSES AND PERMITS</t>
  </si>
  <si>
    <t>CHARGES FOR SER. TO PUBLIC</t>
  </si>
  <si>
    <t>TOTAL REVENUES</t>
  </si>
  <si>
    <t>TOWN FUNDS APPLIED</t>
  </si>
  <si>
    <t>TOTAL REVENUES AND TOWN FUNDS</t>
  </si>
  <si>
    <t>GENERAL GOVERNMENT</t>
  </si>
  <si>
    <t>PUBLIC SAFETY</t>
  </si>
  <si>
    <t>PUBLIC WORKS</t>
  </si>
  <si>
    <t>HEALTH AND HUMAN SERV.</t>
  </si>
  <si>
    <t>PARKS CULTURE AND REC.</t>
  </si>
  <si>
    <t>CAPITAL OUTLAY</t>
  </si>
  <si>
    <t>DOG LICENCES PAID TO COUNTY</t>
  </si>
  <si>
    <t>TOTAL EXPENSES</t>
  </si>
  <si>
    <t>TOTAL REVENUE</t>
  </si>
  <si>
    <t>TOTAL EXPENDITURE</t>
  </si>
  <si>
    <t>INDEBTEDNESS AS OF 12/31 OF YEAR</t>
  </si>
  <si>
    <t>electronics</t>
  </si>
  <si>
    <t>proposed  budget</t>
  </si>
  <si>
    <t>REVENUE</t>
  </si>
  <si>
    <t>charge back TO OTHER TAXING ENTITIES FOR PARISH OVERTAX</t>
  </si>
  <si>
    <t>TRANSFER SITE ON TAX ROLL</t>
  </si>
  <si>
    <t>MISC REVENUES (including income from loan refinance)</t>
  </si>
  <si>
    <t xml:space="preserve">DEBT SERVICE </t>
  </si>
  <si>
    <t>TAX PAYOUT (PILT+ MOBILE HOMES)</t>
  </si>
  <si>
    <t>BALANCE JANUARY 1-</t>
  </si>
  <si>
    <t>BALANCE DEC 31</t>
  </si>
  <si>
    <t>MOBILE HOMES</t>
  </si>
  <si>
    <t>board change</t>
  </si>
  <si>
    <t>Move t site</t>
  </si>
  <si>
    <t>Sick payout for keith at retirement</t>
  </si>
  <si>
    <t>Reserve money from this and  previous budgets</t>
  </si>
  <si>
    <t>BONUS</t>
  </si>
  <si>
    <t>BOR</t>
  </si>
  <si>
    <t>OTHER</t>
  </si>
  <si>
    <t>gasoline</t>
  </si>
  <si>
    <t>PATROLMAN</t>
  </si>
  <si>
    <t>2017 BUDGET</t>
  </si>
  <si>
    <t>2017 budget</t>
  </si>
  <si>
    <t>TOTAL PUBLIC WORKS</t>
  </si>
  <si>
    <t>46310</t>
  </si>
  <si>
    <t>PUBLIC CHGS FOR SERVICES</t>
  </si>
  <si>
    <t>54910 CEMETERY</t>
  </si>
  <si>
    <t>ytd 2017 (as of 10/13)</t>
  </si>
  <si>
    <t xml:space="preserve"> 2017 final</t>
  </si>
  <si>
    <t>GARAGE</t>
  </si>
  <si>
    <t>EXPENSE</t>
  </si>
  <si>
    <t>MISC EXPENSES</t>
  </si>
  <si>
    <t>TOWN BUILDINGS</t>
  </si>
  <si>
    <t>2017 THRU 10/13</t>
  </si>
  <si>
    <t>2017 FINAL</t>
  </si>
  <si>
    <t>2018 BUDGET</t>
  </si>
  <si>
    <t>3785,65</t>
  </si>
  <si>
    <t>2018 budget</t>
  </si>
  <si>
    <t>Approved 2018 Budget</t>
  </si>
  <si>
    <t>Estimated 2017</t>
  </si>
  <si>
    <t>2017 Budget</t>
  </si>
  <si>
    <t>OVERFLOW</t>
  </si>
  <si>
    <t>Total Collections estimated based on 500 permits:</t>
  </si>
  <si>
    <t>$1000 for food pantry</t>
  </si>
  <si>
    <t>LOAN RECIPT</t>
  </si>
  <si>
    <t>Notice is hereby given that on Monday, November 20, 2017 at 6:30pm at the Town Hall, 711 West Hudson Street, Mazomanie, a PUBLIC HEARING on the PROPOSED 2017 BUDGET of the Town of Mazomanie in Dane County will be held. Immediately following the hearing there will be a special town meeting to adopt the levy.  Following that, the Town Board will meet for the same purpose. The proposed budget in detail is available for inspection at the town office by contacting the clerk at 795-2920 or twnmazo@gmail.com.  The budget is also posted on the town web site (townofmazo.org). The Town Hall is always open from 2-6pm on Mondays.  The following is a summary of the proposed 2018 Budget.</t>
  </si>
  <si>
    <t>published: November 9 and November 16, 2017</t>
  </si>
  <si>
    <t>posted: October 30, 2017</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</si>
</sst>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s>
  <fonts count="84">
    <font>
      <sz val="11"/>
      <color theme="1"/>
      <name val="Calibri"/>
      <family val="2"/>
    </font>
    <font>
      <sz val="11"/>
      <color indexed="8"/>
      <name val="Calibri"/>
      <family val="2"/>
    </font>
    <font>
      <sz val="10"/>
      <name val="Arial"/>
      <family val="2"/>
    </font>
    <font>
      <sz val="9"/>
      <name val="Tahoma"/>
      <family val="2"/>
    </font>
    <font>
      <b/>
      <sz val="9"/>
      <name val="Tahoma"/>
      <family val="2"/>
    </font>
    <font>
      <b/>
      <sz val="10"/>
      <name val="Arial"/>
      <family val="2"/>
    </font>
    <font>
      <sz val="10"/>
      <name val="Arial Narrow"/>
      <family val="2"/>
    </font>
    <font>
      <b/>
      <u val="singleAccounting"/>
      <sz val="10"/>
      <name val="Arial"/>
      <family val="2"/>
    </font>
    <font>
      <u val="singleAccounting"/>
      <sz val="10"/>
      <name val="Arial"/>
      <family val="2"/>
    </font>
    <font>
      <b/>
      <sz val="10"/>
      <name val="Arial Narrow"/>
      <family val="2"/>
    </font>
    <font>
      <sz val="9"/>
      <name val="Arial"/>
      <family val="2"/>
    </font>
    <font>
      <u val="singleAccounting"/>
      <sz val="9"/>
      <name val="Arial"/>
      <family val="2"/>
    </font>
    <font>
      <b/>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2"/>
    </font>
    <font>
      <u val="singleAccounting"/>
      <sz val="9"/>
      <color indexed="8"/>
      <name val="Arial"/>
      <family val="2"/>
    </font>
    <font>
      <b/>
      <sz val="9"/>
      <color indexed="10"/>
      <name val="Arial"/>
      <family val="2"/>
    </font>
    <font>
      <b/>
      <sz val="12"/>
      <color indexed="8"/>
      <name val="Arial"/>
      <family val="2"/>
    </font>
    <font>
      <sz val="10"/>
      <color indexed="8"/>
      <name val="Calibri"/>
      <family val="2"/>
    </font>
    <font>
      <b/>
      <sz val="10"/>
      <color indexed="8"/>
      <name val="Calibri"/>
      <family val="2"/>
    </font>
    <font>
      <b/>
      <u val="singleAccounting"/>
      <sz val="10"/>
      <color indexed="8"/>
      <name val="Calibri"/>
      <family val="2"/>
    </font>
    <font>
      <sz val="9"/>
      <color indexed="8"/>
      <name val="Calibri"/>
      <family val="2"/>
    </font>
    <font>
      <b/>
      <sz val="9"/>
      <color indexed="8"/>
      <name val="Arial"/>
      <family val="2"/>
    </font>
    <font>
      <b/>
      <u val="singleAccounting"/>
      <sz val="9"/>
      <color indexed="10"/>
      <name val="Arial"/>
      <family val="2"/>
    </font>
    <font>
      <b/>
      <sz val="9"/>
      <color indexed="17"/>
      <name val="Arial"/>
      <family val="2"/>
    </font>
    <font>
      <b/>
      <sz val="11"/>
      <color indexed="10"/>
      <name val="Calibri"/>
      <family val="2"/>
    </font>
    <font>
      <u val="singleAccounting"/>
      <sz val="11"/>
      <color indexed="8"/>
      <name val="Calibri"/>
      <family val="2"/>
    </font>
    <font>
      <sz val="9"/>
      <color indexed="10"/>
      <name val="Arial"/>
      <family val="2"/>
    </font>
    <font>
      <sz val="11"/>
      <name val="Calibri"/>
      <family val="2"/>
    </font>
    <font>
      <b/>
      <u val="singleAccounting"/>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000000"/>
      <name val="Arial"/>
      <family val="2"/>
    </font>
    <font>
      <u val="singleAccounting"/>
      <sz val="9"/>
      <color rgb="FF000000"/>
      <name val="Arial"/>
      <family val="2"/>
    </font>
    <font>
      <b/>
      <sz val="9"/>
      <color rgb="FFFF0000"/>
      <name val="Arial"/>
      <family val="2"/>
    </font>
    <font>
      <b/>
      <sz val="12"/>
      <color rgb="FF000000"/>
      <name val="Arial"/>
      <family val="2"/>
    </font>
    <font>
      <sz val="10"/>
      <color theme="1"/>
      <name val="Calibri"/>
      <family val="2"/>
    </font>
    <font>
      <b/>
      <sz val="10"/>
      <color theme="1"/>
      <name val="Calibri"/>
      <family val="2"/>
    </font>
    <font>
      <b/>
      <u val="singleAccounting"/>
      <sz val="10"/>
      <color theme="1"/>
      <name val="Calibri"/>
      <family val="2"/>
    </font>
    <font>
      <sz val="9"/>
      <color theme="1"/>
      <name val="Calibri"/>
      <family val="2"/>
    </font>
    <font>
      <sz val="9"/>
      <color theme="1"/>
      <name val="Arial"/>
      <family val="2"/>
    </font>
    <font>
      <u val="singleAccounting"/>
      <sz val="9"/>
      <color theme="1"/>
      <name val="Arial"/>
      <family val="2"/>
    </font>
    <font>
      <b/>
      <sz val="9"/>
      <color rgb="FF000000"/>
      <name val="Arial"/>
      <family val="2"/>
    </font>
    <font>
      <b/>
      <sz val="9"/>
      <color theme="1"/>
      <name val="Arial"/>
      <family val="2"/>
    </font>
    <font>
      <b/>
      <u val="singleAccounting"/>
      <sz val="9"/>
      <color rgb="FFFF0000"/>
      <name val="Arial"/>
      <family val="2"/>
    </font>
    <font>
      <b/>
      <sz val="9"/>
      <color rgb="FF00B050"/>
      <name val="Arial"/>
      <family val="2"/>
    </font>
    <font>
      <b/>
      <sz val="11"/>
      <color rgb="FFFF0000"/>
      <name val="Calibri"/>
      <family val="2"/>
    </font>
    <font>
      <u val="singleAccounting"/>
      <sz val="11"/>
      <color theme="1"/>
      <name val="Calibri"/>
      <family val="2"/>
    </font>
    <font>
      <sz val="9"/>
      <color rgb="FFFF0000"/>
      <name val="Arial"/>
      <family val="2"/>
    </font>
    <font>
      <b/>
      <u val="singleAccounting"/>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00"/>
        <bgColor indexed="64"/>
      </patternFill>
    </fill>
    <fill>
      <patternFill patternType="solid">
        <fgColor indexed="34"/>
        <bgColor indexed="64"/>
      </patternFill>
    </fill>
    <fill>
      <patternFill patternType="solid">
        <fgColor indexed="8"/>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style="thick"/>
      <bottom style="thick"/>
    </border>
    <border>
      <left/>
      <right/>
      <top style="medium"/>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2"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37">
    <xf numFmtId="0" fontId="0" fillId="0" borderId="0" xfId="0" applyFont="1" applyAlignment="1">
      <alignment/>
    </xf>
    <xf numFmtId="49" fontId="65" fillId="0" borderId="0" xfId="0" applyNumberFormat="1" applyFont="1" applyAlignment="1">
      <alignment/>
    </xf>
    <xf numFmtId="0" fontId="65" fillId="0" borderId="0" xfId="0" applyFont="1" applyAlignment="1">
      <alignment/>
    </xf>
    <xf numFmtId="49" fontId="65" fillId="0" borderId="0" xfId="0" applyNumberFormat="1" applyFont="1" applyAlignment="1">
      <alignment horizontal="center"/>
    </xf>
    <xf numFmtId="0" fontId="65" fillId="0" borderId="0" xfId="0" applyNumberFormat="1" applyFont="1" applyAlignment="1">
      <alignment/>
    </xf>
    <xf numFmtId="164" fontId="65" fillId="0" borderId="0" xfId="44" applyNumberFormat="1" applyFont="1" applyAlignment="1">
      <alignment/>
    </xf>
    <xf numFmtId="164" fontId="65" fillId="0" borderId="0" xfId="44" applyNumberFormat="1" applyFont="1" applyBorder="1" applyAlignment="1">
      <alignment horizontal="centerContinuous"/>
    </xf>
    <xf numFmtId="164" fontId="65" fillId="0" borderId="10" xfId="44" applyNumberFormat="1" applyFont="1" applyBorder="1" applyAlignment="1">
      <alignment/>
    </xf>
    <xf numFmtId="164" fontId="65" fillId="0" borderId="0" xfId="44" applyNumberFormat="1" applyFont="1" applyBorder="1" applyAlignment="1">
      <alignment/>
    </xf>
    <xf numFmtId="164" fontId="0" fillId="0" borderId="0" xfId="44" applyNumberFormat="1" applyFont="1" applyAlignment="1">
      <alignment/>
    </xf>
    <xf numFmtId="164" fontId="66" fillId="0" borderId="0" xfId="44" applyNumberFormat="1" applyFont="1" applyAlignment="1">
      <alignment/>
    </xf>
    <xf numFmtId="164" fontId="67" fillId="0" borderId="0" xfId="44" applyNumberFormat="1" applyFont="1" applyAlignment="1">
      <alignment/>
    </xf>
    <xf numFmtId="164" fontId="0" fillId="0" borderId="0" xfId="44" applyNumberFormat="1" applyFont="1" applyAlignment="1">
      <alignment/>
    </xf>
    <xf numFmtId="164" fontId="5" fillId="0" borderId="0" xfId="44" applyNumberFormat="1" applyFont="1" applyAlignment="1">
      <alignment/>
    </xf>
    <xf numFmtId="164" fontId="5" fillId="0" borderId="0" xfId="44" applyNumberFormat="1" applyFont="1" applyAlignment="1">
      <alignment horizontal="center"/>
    </xf>
    <xf numFmtId="0" fontId="5" fillId="0" borderId="0" xfId="0" applyFont="1" applyAlignment="1">
      <alignment horizontal="center"/>
    </xf>
    <xf numFmtId="0" fontId="5" fillId="0" borderId="0" xfId="44" applyNumberFormat="1" applyFont="1" applyAlignment="1">
      <alignment horizontal="center"/>
    </xf>
    <xf numFmtId="0" fontId="6" fillId="33" borderId="0" xfId="0" applyFont="1" applyFill="1" applyAlignment="1">
      <alignment/>
    </xf>
    <xf numFmtId="164" fontId="5" fillId="34" borderId="0" xfId="0" applyNumberFormat="1" applyFont="1" applyFill="1" applyAlignment="1">
      <alignment/>
    </xf>
    <xf numFmtId="10" fontId="5" fillId="35" borderId="0" xfId="60" applyNumberFormat="1" applyFont="1" applyFill="1" applyAlignment="1">
      <alignment/>
    </xf>
    <xf numFmtId="49" fontId="6" fillId="0" borderId="0" xfId="0" applyNumberFormat="1" applyFont="1" applyFill="1" applyAlignment="1">
      <alignment horizontal="left"/>
    </xf>
    <xf numFmtId="164" fontId="5" fillId="0" borderId="0" xfId="0" applyNumberFormat="1" applyFont="1" applyFill="1" applyAlignment="1">
      <alignment/>
    </xf>
    <xf numFmtId="164" fontId="7" fillId="0" borderId="0" xfId="0" applyNumberFormat="1" applyFont="1" applyFill="1" applyAlignment="1">
      <alignment/>
    </xf>
    <xf numFmtId="0" fontId="5" fillId="33" borderId="0" xfId="0" applyFont="1" applyFill="1" applyAlignment="1">
      <alignment/>
    </xf>
    <xf numFmtId="164" fontId="5" fillId="33" borderId="0" xfId="44" applyNumberFormat="1" applyFont="1" applyFill="1" applyAlignment="1">
      <alignment/>
    </xf>
    <xf numFmtId="44" fontId="6" fillId="0" borderId="0" xfId="44" applyFont="1" applyFill="1" applyAlignment="1">
      <alignment horizontal="left"/>
    </xf>
    <xf numFmtId="44" fontId="9" fillId="0" borderId="0" xfId="44" applyFont="1" applyFill="1" applyAlignment="1">
      <alignment horizontal="left"/>
    </xf>
    <xf numFmtId="164" fontId="5" fillId="0" borderId="0" xfId="44" applyNumberFormat="1" applyFont="1" applyFill="1" applyAlignment="1">
      <alignment horizontal="left"/>
    </xf>
    <xf numFmtId="0" fontId="6" fillId="0" borderId="0" xfId="0" applyFont="1" applyAlignment="1">
      <alignment/>
    </xf>
    <xf numFmtId="0" fontId="9" fillId="33" borderId="0" xfId="0" applyFont="1" applyFill="1" applyAlignment="1">
      <alignment/>
    </xf>
    <xf numFmtId="164" fontId="5" fillId="36" borderId="0" xfId="44" applyNumberFormat="1" applyFont="1" applyFill="1" applyAlignment="1">
      <alignment/>
    </xf>
    <xf numFmtId="0" fontId="6" fillId="0" borderId="0" xfId="0" applyFont="1" applyAlignment="1">
      <alignment/>
    </xf>
    <xf numFmtId="164" fontId="5" fillId="0" borderId="0" xfId="44" applyNumberFormat="1" applyFont="1" applyAlignment="1">
      <alignment/>
    </xf>
    <xf numFmtId="0" fontId="9" fillId="0" borderId="0" xfId="0" applyFont="1" applyAlignment="1">
      <alignment/>
    </xf>
    <xf numFmtId="49" fontId="9" fillId="0" borderId="0" xfId="0" applyNumberFormat="1" applyFont="1" applyFill="1" applyAlignment="1">
      <alignment horizontal="left"/>
    </xf>
    <xf numFmtId="0" fontId="9" fillId="0" borderId="0" xfId="0" applyFont="1" applyFill="1" applyAlignment="1">
      <alignment/>
    </xf>
    <xf numFmtId="164" fontId="7" fillId="0" borderId="0" xfId="44" applyNumberFormat="1" applyFont="1" applyFill="1" applyAlignment="1">
      <alignment/>
    </xf>
    <xf numFmtId="0" fontId="9" fillId="34" borderId="0" xfId="0" applyFont="1" applyFill="1" applyAlignment="1">
      <alignment/>
    </xf>
    <xf numFmtId="164" fontId="5" fillId="34" borderId="0" xfId="44" applyNumberFormat="1" applyFont="1" applyFill="1" applyAlignment="1">
      <alignment/>
    </xf>
    <xf numFmtId="49" fontId="0" fillId="0" borderId="0" xfId="0" applyNumberFormat="1" applyAlignment="1">
      <alignment/>
    </xf>
    <xf numFmtId="49" fontId="65" fillId="0" borderId="0" xfId="44" applyNumberFormat="1" applyFont="1" applyAlignment="1">
      <alignment horizontal="center"/>
    </xf>
    <xf numFmtId="49" fontId="65" fillId="0" borderId="11" xfId="44" applyNumberFormat="1" applyFont="1" applyBorder="1" applyAlignment="1">
      <alignment horizontal="center"/>
    </xf>
    <xf numFmtId="49" fontId="68" fillId="0" borderId="0" xfId="0" applyNumberFormat="1" applyFont="1" applyAlignment="1">
      <alignment horizontal="center"/>
    </xf>
    <xf numFmtId="164" fontId="0" fillId="0" borderId="0" xfId="44" applyNumberFormat="1" applyFont="1" applyAlignment="1">
      <alignment/>
    </xf>
    <xf numFmtId="0" fontId="69" fillId="0" borderId="0" xfId="0" applyFont="1" applyAlignment="1">
      <alignment/>
    </xf>
    <xf numFmtId="164" fontId="69" fillId="0" borderId="0" xfId="44" applyNumberFormat="1" applyFont="1" applyAlignment="1">
      <alignment/>
    </xf>
    <xf numFmtId="0" fontId="2" fillId="0" borderId="0" xfId="0" applyFont="1" applyAlignment="1">
      <alignment vertical="justify"/>
    </xf>
    <xf numFmtId="0" fontId="69" fillId="0" borderId="0" xfId="0" applyFont="1" applyAlignment="1">
      <alignment vertical="justify"/>
    </xf>
    <xf numFmtId="164" fontId="70" fillId="0" borderId="0" xfId="44" applyNumberFormat="1" applyFont="1" applyAlignment="1">
      <alignment horizontal="center"/>
    </xf>
    <xf numFmtId="0" fontId="5" fillId="0" borderId="0" xfId="0" applyFont="1" applyAlignment="1">
      <alignment/>
    </xf>
    <xf numFmtId="164" fontId="70" fillId="34" borderId="0" xfId="44" applyNumberFormat="1" applyFont="1" applyFill="1" applyAlignment="1">
      <alignment/>
    </xf>
    <xf numFmtId="164" fontId="70" fillId="0" borderId="0" xfId="44" applyNumberFormat="1" applyFont="1" applyAlignment="1">
      <alignment/>
    </xf>
    <xf numFmtId="164" fontId="71" fillId="0" borderId="0" xfId="44" applyNumberFormat="1" applyFont="1" applyAlignment="1">
      <alignment/>
    </xf>
    <xf numFmtId="164" fontId="2" fillId="0" borderId="0" xfId="44" applyNumberFormat="1" applyFont="1" applyAlignment="1">
      <alignment/>
    </xf>
    <xf numFmtId="10" fontId="69" fillId="0" borderId="0" xfId="0" applyNumberFormat="1" applyFont="1" applyAlignment="1">
      <alignment/>
    </xf>
    <xf numFmtId="0" fontId="69" fillId="36" borderId="0" xfId="0" applyFont="1" applyFill="1" applyAlignment="1">
      <alignment/>
    </xf>
    <xf numFmtId="164" fontId="2" fillId="36" borderId="0" xfId="44" applyNumberFormat="1" applyFont="1" applyFill="1" applyAlignment="1">
      <alignment/>
    </xf>
    <xf numFmtId="0" fontId="2" fillId="0" borderId="0" xfId="0" applyFont="1" applyAlignment="1">
      <alignment/>
    </xf>
    <xf numFmtId="164" fontId="10" fillId="0" borderId="0" xfId="44" applyNumberFormat="1" applyFont="1" applyAlignment="1">
      <alignment/>
    </xf>
    <xf numFmtId="0" fontId="72" fillId="0" borderId="0" xfId="0" applyFont="1" applyAlignment="1">
      <alignment/>
    </xf>
    <xf numFmtId="164" fontId="73" fillId="0" borderId="0" xfId="0" applyNumberFormat="1" applyFont="1" applyAlignment="1">
      <alignment/>
    </xf>
    <xf numFmtId="164" fontId="67" fillId="0" borderId="0" xfId="0" applyNumberFormat="1" applyFont="1" applyAlignment="1">
      <alignment/>
    </xf>
    <xf numFmtId="164" fontId="74" fillId="0" borderId="0" xfId="0" applyNumberFormat="1" applyFont="1" applyAlignment="1">
      <alignment/>
    </xf>
    <xf numFmtId="0" fontId="73" fillId="0" borderId="0" xfId="0" applyFont="1" applyAlignment="1">
      <alignment/>
    </xf>
    <xf numFmtId="39" fontId="66" fillId="0" borderId="0" xfId="44" applyNumberFormat="1" applyFont="1" applyAlignment="1">
      <alignment/>
    </xf>
    <xf numFmtId="39" fontId="75" fillId="0" borderId="0" xfId="44" applyNumberFormat="1" applyFont="1" applyAlignment="1">
      <alignment/>
    </xf>
    <xf numFmtId="39" fontId="66" fillId="0" borderId="10" xfId="44" applyNumberFormat="1" applyFont="1" applyBorder="1" applyAlignment="1">
      <alignment/>
    </xf>
    <xf numFmtId="39" fontId="65" fillId="0" borderId="0" xfId="44" applyNumberFormat="1" applyFont="1" applyAlignment="1">
      <alignment/>
    </xf>
    <xf numFmtId="39" fontId="73" fillId="0" borderId="0" xfId="0" applyNumberFormat="1" applyFont="1" applyAlignment="1">
      <alignment/>
    </xf>
    <xf numFmtId="39" fontId="76" fillId="0" borderId="0" xfId="0" applyNumberFormat="1" applyFont="1" applyAlignment="1">
      <alignment/>
    </xf>
    <xf numFmtId="2" fontId="65" fillId="0" borderId="0" xfId="44" applyNumberFormat="1" applyFont="1" applyAlignment="1">
      <alignment/>
    </xf>
    <xf numFmtId="2" fontId="66" fillId="0" borderId="0" xfId="44" applyNumberFormat="1" applyFont="1" applyAlignment="1">
      <alignment/>
    </xf>
    <xf numFmtId="2" fontId="75" fillId="0" borderId="0" xfId="44" applyNumberFormat="1" applyFont="1" applyAlignment="1">
      <alignment/>
    </xf>
    <xf numFmtId="2" fontId="67" fillId="0" borderId="0" xfId="44" applyNumberFormat="1" applyFont="1" applyAlignment="1">
      <alignment/>
    </xf>
    <xf numFmtId="39" fontId="67" fillId="0" borderId="0" xfId="44" applyNumberFormat="1" applyFont="1" applyAlignment="1">
      <alignment/>
    </xf>
    <xf numFmtId="39" fontId="77" fillId="0" borderId="0" xfId="44" applyNumberFormat="1" applyFont="1" applyAlignment="1">
      <alignment/>
    </xf>
    <xf numFmtId="39" fontId="78" fillId="0" borderId="0" xfId="0" applyNumberFormat="1" applyFont="1" applyAlignment="1">
      <alignment/>
    </xf>
    <xf numFmtId="39" fontId="78" fillId="0" borderId="0" xfId="44" applyNumberFormat="1" applyFont="1" applyAlignment="1">
      <alignment/>
    </xf>
    <xf numFmtId="39" fontId="65" fillId="0" borderId="10" xfId="44" applyNumberFormat="1" applyFont="1" applyBorder="1" applyAlignment="1">
      <alignment/>
    </xf>
    <xf numFmtId="39" fontId="65" fillId="0" borderId="0" xfId="44" applyNumberFormat="1" applyFont="1" applyBorder="1" applyAlignment="1">
      <alignment/>
    </xf>
    <xf numFmtId="39" fontId="66" fillId="0" borderId="0" xfId="44" applyNumberFormat="1" applyFont="1" applyBorder="1" applyAlignment="1">
      <alignment/>
    </xf>
    <xf numFmtId="39" fontId="67" fillId="0" borderId="0" xfId="0" applyNumberFormat="1" applyFont="1" applyAlignment="1">
      <alignment/>
    </xf>
    <xf numFmtId="39" fontId="79" fillId="0" borderId="0" xfId="44" applyNumberFormat="1" applyFont="1" applyAlignment="1">
      <alignment/>
    </xf>
    <xf numFmtId="39" fontId="76" fillId="0" borderId="0" xfId="44" applyNumberFormat="1" applyFont="1" applyAlignment="1">
      <alignment/>
    </xf>
    <xf numFmtId="39" fontId="74" fillId="0" borderId="0" xfId="0" applyNumberFormat="1" applyFont="1" applyAlignment="1">
      <alignment/>
    </xf>
    <xf numFmtId="39" fontId="78" fillId="0" borderId="0" xfId="44" applyNumberFormat="1" applyFont="1" applyBorder="1" applyAlignment="1">
      <alignment/>
    </xf>
    <xf numFmtId="39" fontId="65" fillId="0" borderId="12" xfId="44" applyNumberFormat="1" applyFont="1" applyBorder="1" applyAlignment="1">
      <alignment/>
    </xf>
    <xf numFmtId="39" fontId="75" fillId="0" borderId="12" xfId="44" applyNumberFormat="1" applyFont="1" applyBorder="1" applyAlignment="1">
      <alignment/>
    </xf>
    <xf numFmtId="2" fontId="65" fillId="0" borderId="0" xfId="0" applyNumberFormat="1" applyFont="1" applyAlignment="1">
      <alignment/>
    </xf>
    <xf numFmtId="2" fontId="67" fillId="0" borderId="0" xfId="0" applyNumberFormat="1" applyFont="1" applyAlignment="1">
      <alignment/>
    </xf>
    <xf numFmtId="2" fontId="73" fillId="0" borderId="0" xfId="0" applyNumberFormat="1" applyFont="1" applyAlignment="1">
      <alignment/>
    </xf>
    <xf numFmtId="2" fontId="65" fillId="0" borderId="10" xfId="44" applyNumberFormat="1" applyFont="1" applyBorder="1" applyAlignment="1">
      <alignment/>
    </xf>
    <xf numFmtId="2" fontId="76" fillId="0" borderId="0" xfId="0" applyNumberFormat="1" applyFont="1" applyAlignment="1">
      <alignment/>
    </xf>
    <xf numFmtId="4" fontId="67" fillId="0" borderId="0" xfId="44" applyNumberFormat="1" applyFont="1" applyAlignment="1">
      <alignment/>
    </xf>
    <xf numFmtId="2" fontId="67" fillId="0" borderId="10" xfId="44" applyNumberFormat="1" applyFont="1" applyBorder="1" applyAlignment="1">
      <alignment/>
    </xf>
    <xf numFmtId="2" fontId="66" fillId="0" borderId="0" xfId="44" applyNumberFormat="1" applyFont="1" applyBorder="1" applyAlignment="1">
      <alignment/>
    </xf>
    <xf numFmtId="2" fontId="78" fillId="0" borderId="0" xfId="44" applyNumberFormat="1" applyFont="1" applyAlignment="1">
      <alignment/>
    </xf>
    <xf numFmtId="39" fontId="67" fillId="0" borderId="10" xfId="44" applyNumberFormat="1" applyFont="1" applyBorder="1" applyAlignment="1">
      <alignment/>
    </xf>
    <xf numFmtId="2" fontId="66" fillId="0" borderId="10" xfId="44" applyNumberFormat="1" applyFont="1" applyBorder="1" applyAlignment="1">
      <alignment/>
    </xf>
    <xf numFmtId="39" fontId="10" fillId="0" borderId="0" xfId="44" applyNumberFormat="1" applyFont="1" applyAlignment="1">
      <alignment/>
    </xf>
    <xf numFmtId="39" fontId="65" fillId="0" borderId="0" xfId="44" applyNumberFormat="1" applyFont="1" applyFill="1" applyBorder="1" applyAlignment="1">
      <alignment/>
    </xf>
    <xf numFmtId="39" fontId="12" fillId="0" borderId="10" xfId="44" applyNumberFormat="1" applyFont="1" applyBorder="1" applyAlignment="1">
      <alignment/>
    </xf>
    <xf numFmtId="164" fontId="65" fillId="0" borderId="0" xfId="44" applyNumberFormat="1" applyFont="1" applyFill="1" applyAlignment="1">
      <alignment/>
    </xf>
    <xf numFmtId="164" fontId="78" fillId="0" borderId="0" xfId="44" applyNumberFormat="1" applyFont="1" applyFill="1" applyAlignment="1">
      <alignment/>
    </xf>
    <xf numFmtId="164" fontId="8" fillId="0" borderId="0" xfId="44" applyNumberFormat="1" applyFont="1" applyFill="1" applyAlignment="1">
      <alignment/>
    </xf>
    <xf numFmtId="164" fontId="5" fillId="0" borderId="0" xfId="44" applyNumberFormat="1" applyFont="1" applyFill="1" applyAlignment="1">
      <alignment/>
    </xf>
    <xf numFmtId="164" fontId="70" fillId="0" borderId="0" xfId="44" applyNumberFormat="1" applyFont="1" applyFill="1" applyAlignment="1">
      <alignment/>
    </xf>
    <xf numFmtId="164" fontId="71" fillId="0" borderId="0" xfId="44" applyNumberFormat="1" applyFont="1" applyFill="1" applyAlignment="1">
      <alignment/>
    </xf>
    <xf numFmtId="164" fontId="5" fillId="0" borderId="0" xfId="44" applyNumberFormat="1" applyFont="1" applyFill="1" applyAlignment="1">
      <alignment/>
    </xf>
    <xf numFmtId="164" fontId="0" fillId="0" borderId="0" xfId="44" applyNumberFormat="1" applyFont="1" applyAlignment="1">
      <alignment/>
    </xf>
    <xf numFmtId="39" fontId="0" fillId="0" borderId="0" xfId="44" applyNumberFormat="1" applyFont="1" applyAlignment="1">
      <alignment/>
    </xf>
    <xf numFmtId="2" fontId="0" fillId="0" borderId="0" xfId="44" applyNumberFormat="1" applyFont="1" applyAlignment="1">
      <alignment/>
    </xf>
    <xf numFmtId="2" fontId="80" fillId="0" borderId="0" xfId="44" applyNumberFormat="1" applyFont="1" applyAlignment="1">
      <alignment/>
    </xf>
    <xf numFmtId="2" fontId="79" fillId="0" borderId="0" xfId="44" applyNumberFormat="1" applyFont="1" applyAlignment="1">
      <alignment/>
    </xf>
    <xf numFmtId="2" fontId="67" fillId="0" borderId="0" xfId="44" applyNumberFormat="1" applyFont="1" applyFill="1" applyBorder="1" applyAlignment="1">
      <alignment/>
    </xf>
    <xf numFmtId="2" fontId="0" fillId="0" borderId="0" xfId="0" applyNumberFormat="1" applyAlignment="1">
      <alignment/>
    </xf>
    <xf numFmtId="2" fontId="0" fillId="0" borderId="0" xfId="44" applyNumberFormat="1" applyFont="1" applyFill="1" applyAlignment="1">
      <alignment/>
    </xf>
    <xf numFmtId="2" fontId="65" fillId="0" borderId="0" xfId="44" applyNumberFormat="1" applyFont="1" applyFill="1" applyAlignment="1">
      <alignment/>
    </xf>
    <xf numFmtId="2" fontId="65" fillId="0" borderId="10" xfId="44" applyNumberFormat="1" applyFont="1" applyFill="1" applyBorder="1" applyAlignment="1">
      <alignment/>
    </xf>
    <xf numFmtId="39" fontId="0" fillId="0" borderId="0" xfId="44" applyNumberFormat="1" applyFont="1" applyFill="1" applyAlignment="1">
      <alignment/>
    </xf>
    <xf numFmtId="39" fontId="65" fillId="0" borderId="0" xfId="44" applyNumberFormat="1" applyFont="1" applyFill="1" applyAlignment="1">
      <alignment/>
    </xf>
    <xf numFmtId="39" fontId="80" fillId="0" borderId="0" xfId="44" applyNumberFormat="1" applyFont="1" applyAlignment="1">
      <alignment/>
    </xf>
    <xf numFmtId="39" fontId="11" fillId="0" borderId="0" xfId="44" applyNumberFormat="1" applyFont="1" applyAlignment="1">
      <alignment/>
    </xf>
    <xf numFmtId="39" fontId="10" fillId="0" borderId="10" xfId="44" applyNumberFormat="1" applyFont="1" applyBorder="1" applyAlignment="1">
      <alignment/>
    </xf>
    <xf numFmtId="39" fontId="81" fillId="0" borderId="0" xfId="44" applyNumberFormat="1" applyFont="1" applyAlignment="1">
      <alignment/>
    </xf>
    <xf numFmtId="39" fontId="45" fillId="0" borderId="0" xfId="44" applyNumberFormat="1" applyFont="1" applyAlignment="1">
      <alignment/>
    </xf>
    <xf numFmtId="39" fontId="10" fillId="0" borderId="0" xfId="44" applyNumberFormat="1" applyFont="1" applyFill="1" applyAlignment="1">
      <alignment/>
    </xf>
    <xf numFmtId="39" fontId="10" fillId="0" borderId="0" xfId="44" applyNumberFormat="1" applyFont="1" applyBorder="1" applyAlignment="1">
      <alignment/>
    </xf>
    <xf numFmtId="39" fontId="82" fillId="0" borderId="0" xfId="44" applyNumberFormat="1" applyFont="1" applyAlignment="1">
      <alignment/>
    </xf>
    <xf numFmtId="39" fontId="66" fillId="0" borderId="12" xfId="44" applyNumberFormat="1" applyFont="1" applyBorder="1" applyAlignment="1">
      <alignment/>
    </xf>
    <xf numFmtId="164" fontId="0" fillId="0" borderId="0" xfId="44" applyNumberFormat="1" applyFont="1" applyAlignment="1">
      <alignment/>
    </xf>
    <xf numFmtId="39" fontId="10" fillId="0" borderId="0" xfId="44" applyNumberFormat="1" applyFont="1" applyAlignment="1">
      <alignment horizontal="right"/>
    </xf>
    <xf numFmtId="49" fontId="65" fillId="0" borderId="0" xfId="0" applyNumberFormat="1" applyFont="1" applyFill="1" applyAlignment="1">
      <alignment/>
    </xf>
    <xf numFmtId="6" fontId="0" fillId="0" borderId="0" xfId="0" applyNumberFormat="1" applyAlignment="1">
      <alignment/>
    </xf>
    <xf numFmtId="0" fontId="5" fillId="0" borderId="0" xfId="0" applyFont="1" applyAlignment="1">
      <alignment horizontal="center"/>
    </xf>
    <xf numFmtId="0" fontId="2" fillId="0" borderId="0" xfId="0" applyFont="1" applyAlignment="1">
      <alignment vertical="justify"/>
    </xf>
    <xf numFmtId="0" fontId="69" fillId="0" borderId="0" xfId="0" applyFont="1" applyAlignment="1">
      <alignment vertical="justify"/>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6">
    <dxf>
      <font>
        <color indexed="10"/>
      </font>
    </dxf>
    <dxf>
      <font>
        <color indexed="10"/>
      </font>
    </dxf>
    <dxf>
      <font>
        <color indexed="10"/>
      </font>
    </dxf>
    <dxf>
      <font>
        <color indexed="10"/>
      </font>
    </dxf>
    <dxf>
      <font>
        <color indexed="1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47625</xdr:colOff>
      <xdr:row>0</xdr:row>
      <xdr:rowOff>228600</xdr:rowOff>
    </xdr:to>
    <xdr:pic>
      <xdr:nvPicPr>
        <xdr:cNvPr id="1" name="FILTER" hidden="1"/>
        <xdr:cNvPicPr preferRelativeResize="1">
          <a:picLocks noChangeAspect="0"/>
        </xdr:cNvPicPr>
      </xdr:nvPicPr>
      <xdr:blipFill>
        <a:blip r:embed="rId1"/>
        <a:stretch>
          <a:fillRect/>
        </a:stretch>
      </xdr:blipFill>
      <xdr:spPr>
        <a:xfrm>
          <a:off x="0" y="0"/>
          <a:ext cx="885825" cy="228600"/>
        </a:xfrm>
        <a:prstGeom prst="rect">
          <a:avLst/>
        </a:prstGeom>
        <a:solidFill>
          <a:srgbClr val="FFFFFF"/>
        </a:solidFill>
        <a:ln w="9525" cmpd="sng">
          <a:noFill/>
        </a:ln>
      </xdr:spPr>
    </xdr:pic>
    <xdr:clientData/>
  </xdr:twoCellAnchor>
  <xdr:twoCellAnchor editAs="oneCell">
    <xdr:from>
      <xdr:col>0</xdr:col>
      <xdr:colOff>0</xdr:colOff>
      <xdr:row>0</xdr:row>
      <xdr:rowOff>0</xdr:rowOff>
    </xdr:from>
    <xdr:to>
      <xdr:col>4</xdr:col>
      <xdr:colOff>47625</xdr:colOff>
      <xdr:row>0</xdr:row>
      <xdr:rowOff>228600</xdr:rowOff>
    </xdr:to>
    <xdr:pic>
      <xdr:nvPicPr>
        <xdr:cNvPr id="2" name="HEADER" hidden="1"/>
        <xdr:cNvPicPr preferRelativeResize="1">
          <a:picLocks noChangeAspect="0"/>
        </xdr:cNvPicPr>
      </xdr:nvPicPr>
      <xdr:blipFill>
        <a:blip r:embed="rId2"/>
        <a:stretch>
          <a:fillRect/>
        </a:stretch>
      </xdr:blipFill>
      <xdr:spPr>
        <a:xfrm>
          <a:off x="0" y="0"/>
          <a:ext cx="885825" cy="228600"/>
        </a:xfrm>
        <a:prstGeom prst="rect">
          <a:avLst/>
        </a:prstGeom>
        <a:solidFill>
          <a:srgbClr val="FFFFFF"/>
        </a:solid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Owner\AppData\Local\Temp\budgets\2014%20budget\proposed%20budget%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ENSE"/>
      <sheetName val="REVENUE"/>
      <sheetName val="SUMMARY"/>
    </sheetNames>
    <sheetDataSet>
      <sheetData sheetId="0">
        <row r="170">
          <cell r="H170">
            <v>4124</v>
          </cell>
        </row>
        <row r="193">
          <cell r="H193">
            <v>575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M154"/>
  <sheetViews>
    <sheetView zoomScalePageLayoutView="0" workbookViewId="0" topLeftCell="A1">
      <pane xSplit="9" ySplit="1" topLeftCell="J2" activePane="bottomRight" state="frozen"/>
      <selection pane="topLeft" activeCell="A1" sqref="A1"/>
      <selection pane="topRight" activeCell="H1" sqref="H1"/>
      <selection pane="bottomLeft" activeCell="A3" sqref="A3"/>
      <selection pane="bottomRight" activeCell="I138" sqref="I138"/>
    </sheetView>
  </sheetViews>
  <sheetFormatPr defaultColWidth="9.140625" defaultRowHeight="15"/>
  <cols>
    <col min="1" max="1" width="4.00390625" style="4" customWidth="1"/>
    <col min="2" max="2" width="2.57421875" style="4" customWidth="1"/>
    <col min="3" max="4" width="3.00390625" style="4" customWidth="1"/>
    <col min="5" max="5" width="21.7109375" style="4" customWidth="1"/>
    <col min="6" max="6" width="12.7109375" style="60" customWidth="1"/>
    <col min="7" max="7" width="21.57421875" style="4" customWidth="1"/>
    <col min="8" max="8" width="16.8515625" style="4" customWidth="1"/>
    <col min="9" max="9" width="21.57421875" style="5" customWidth="1"/>
    <col min="10" max="10" width="10.421875" style="5" customWidth="1"/>
    <col min="11" max="11" width="18.57421875" style="9" customWidth="1"/>
    <col min="12" max="13" width="11.57421875" style="0" bestFit="1" customWidth="1"/>
  </cols>
  <sheetData>
    <row r="1" spans="1:10" ht="28.5" customHeight="1">
      <c r="A1" s="1" t="s">
        <v>61</v>
      </c>
      <c r="B1" s="1"/>
      <c r="C1" s="1"/>
      <c r="D1" s="1"/>
      <c r="E1" s="1"/>
      <c r="F1" s="60" t="s">
        <v>228</v>
      </c>
      <c r="G1" s="5" t="s">
        <v>233</v>
      </c>
      <c r="H1" s="5" t="s">
        <v>234</v>
      </c>
      <c r="I1" s="6" t="s">
        <v>208</v>
      </c>
      <c r="J1" s="5" t="s">
        <v>218</v>
      </c>
    </row>
    <row r="2" spans="1:8" ht="15">
      <c r="A2" s="1"/>
      <c r="B2" s="1" t="s">
        <v>62</v>
      </c>
      <c r="C2" s="1"/>
      <c r="D2" s="1"/>
      <c r="E2" s="1"/>
      <c r="G2" s="5"/>
      <c r="H2" s="5"/>
    </row>
    <row r="3" spans="1:8" ht="15">
      <c r="A3" s="1"/>
      <c r="B3" s="1"/>
      <c r="C3" s="1" t="s">
        <v>63</v>
      </c>
      <c r="D3" s="1"/>
      <c r="E3" s="1"/>
      <c r="G3" s="5"/>
      <c r="H3" s="5"/>
    </row>
    <row r="4" spans="1:9" ht="15">
      <c r="A4" s="1"/>
      <c r="B4" s="1"/>
      <c r="C4" s="1"/>
      <c r="D4" s="1" t="s">
        <v>64</v>
      </c>
      <c r="E4" s="1"/>
      <c r="F4" s="90">
        <v>770</v>
      </c>
      <c r="G4" s="70">
        <v>595</v>
      </c>
      <c r="H4" s="70">
        <v>770</v>
      </c>
      <c r="I4" s="70">
        <v>770</v>
      </c>
    </row>
    <row r="5" spans="1:9" ht="15.75" thickBot="1">
      <c r="A5" s="1"/>
      <c r="B5" s="1"/>
      <c r="C5" s="1"/>
      <c r="D5" s="1" t="s">
        <v>65</v>
      </c>
      <c r="E5" s="1"/>
      <c r="F5" s="90">
        <v>4750</v>
      </c>
      <c r="G5" s="71">
        <v>3562.5</v>
      </c>
      <c r="H5" s="71">
        <v>4750</v>
      </c>
      <c r="I5" s="91">
        <v>4750</v>
      </c>
    </row>
    <row r="6" spans="1:9" ht="15">
      <c r="A6" s="1"/>
      <c r="B6" s="1"/>
      <c r="C6" s="1" t="s">
        <v>66</v>
      </c>
      <c r="D6" s="1"/>
      <c r="E6" s="1"/>
      <c r="F6" s="90">
        <v>5520</v>
      </c>
      <c r="G6" s="72">
        <f>SUM(G4:G5)</f>
        <v>4157.5</v>
      </c>
      <c r="H6" s="72">
        <f>SUM(H4:H5)</f>
        <v>5520</v>
      </c>
      <c r="I6" s="72">
        <f>SUM(I4:I5)</f>
        <v>5520</v>
      </c>
    </row>
    <row r="7" spans="1:9" ht="28.5" customHeight="1">
      <c r="A7" s="1"/>
      <c r="B7" s="1"/>
      <c r="C7" s="1" t="s">
        <v>67</v>
      </c>
      <c r="D7" s="1"/>
      <c r="E7" s="1"/>
      <c r="F7" s="90"/>
      <c r="G7" s="70"/>
      <c r="H7" s="70"/>
      <c r="I7" s="70"/>
    </row>
    <row r="8" spans="1:9" ht="15">
      <c r="A8" s="1"/>
      <c r="B8" s="1"/>
      <c r="C8" s="1"/>
      <c r="D8" s="1" t="s">
        <v>68</v>
      </c>
      <c r="E8" s="1"/>
      <c r="F8" s="90">
        <v>440</v>
      </c>
      <c r="G8" s="70">
        <v>320</v>
      </c>
      <c r="H8" s="70">
        <v>400</v>
      </c>
      <c r="I8" s="70">
        <v>440</v>
      </c>
    </row>
    <row r="9" spans="1:9" ht="15.75" thickBot="1">
      <c r="A9" s="1"/>
      <c r="B9" s="1"/>
      <c r="C9" s="1"/>
      <c r="D9" s="1" t="s">
        <v>69</v>
      </c>
      <c r="E9" s="1"/>
      <c r="F9" s="90">
        <v>2100</v>
      </c>
      <c r="G9" s="71"/>
      <c r="H9" s="71">
        <v>2100</v>
      </c>
      <c r="I9" s="98">
        <v>2100</v>
      </c>
    </row>
    <row r="10" spans="1:9" ht="15">
      <c r="A10" s="1"/>
      <c r="B10" s="1"/>
      <c r="C10" s="1" t="s">
        <v>70</v>
      </c>
      <c r="D10" s="1"/>
      <c r="E10" s="1"/>
      <c r="F10" s="90">
        <v>2540</v>
      </c>
      <c r="G10" s="72">
        <f>SUM(G8:G9)</f>
        <v>320</v>
      </c>
      <c r="H10" s="72">
        <f>SUM(H8:H9)</f>
        <v>2500</v>
      </c>
      <c r="I10" s="72">
        <f>SUM(I8:I9)</f>
        <v>2540</v>
      </c>
    </row>
    <row r="11" spans="1:8" ht="28.5" customHeight="1">
      <c r="A11" s="1"/>
      <c r="B11" s="1"/>
      <c r="C11" s="1" t="s">
        <v>71</v>
      </c>
      <c r="D11" s="1"/>
      <c r="E11" s="1"/>
      <c r="G11" s="5"/>
      <c r="H11" s="5"/>
    </row>
    <row r="12" spans="1:9" ht="15">
      <c r="A12" s="1"/>
      <c r="B12" s="1"/>
      <c r="C12" s="1"/>
      <c r="D12" s="1" t="s">
        <v>72</v>
      </c>
      <c r="E12" s="1"/>
      <c r="F12" s="90">
        <v>150</v>
      </c>
      <c r="G12" s="70">
        <v>83.48</v>
      </c>
      <c r="H12" s="70">
        <v>83.48</v>
      </c>
      <c r="I12" s="70">
        <v>150</v>
      </c>
    </row>
    <row r="13" spans="1:9" ht="15">
      <c r="A13" s="1"/>
      <c r="B13" s="1"/>
      <c r="C13" s="1"/>
      <c r="D13" s="1" t="s">
        <v>73</v>
      </c>
      <c r="E13" s="1"/>
      <c r="F13" s="90">
        <v>3600</v>
      </c>
      <c r="G13" s="70">
        <v>1715</v>
      </c>
      <c r="H13" s="70">
        <v>3600</v>
      </c>
      <c r="I13" s="70">
        <v>3600</v>
      </c>
    </row>
    <row r="14" spans="1:9" ht="15">
      <c r="A14" s="1"/>
      <c r="B14" s="1"/>
      <c r="C14" s="1"/>
      <c r="D14" s="1" t="s">
        <v>65</v>
      </c>
      <c r="E14" s="1"/>
      <c r="F14" s="90">
        <v>7500</v>
      </c>
      <c r="G14" s="71">
        <v>6093.75</v>
      </c>
      <c r="H14" s="71">
        <v>7500</v>
      </c>
      <c r="I14" s="95">
        <v>7500</v>
      </c>
    </row>
    <row r="15" spans="1:9" ht="15">
      <c r="A15" s="1"/>
      <c r="B15" s="1"/>
      <c r="C15" s="1" t="s">
        <v>74</v>
      </c>
      <c r="D15" s="1"/>
      <c r="E15" s="1"/>
      <c r="F15" s="90">
        <v>11250</v>
      </c>
      <c r="G15" s="72">
        <f>SUM(G12:G14)</f>
        <v>7892.23</v>
      </c>
      <c r="H15" s="72">
        <f>SUM(H12:H14)</f>
        <v>11183.48</v>
      </c>
      <c r="I15" s="72">
        <f>SUM(I12:I14)</f>
        <v>11250</v>
      </c>
    </row>
    <row r="16" spans="1:9" ht="28.5" customHeight="1">
      <c r="A16" s="1"/>
      <c r="B16" s="1" t="s">
        <v>75</v>
      </c>
      <c r="C16" s="1"/>
      <c r="D16" s="1"/>
      <c r="E16" s="88"/>
      <c r="F16" s="73">
        <f>SUM(F6,F10,F15)</f>
        <v>19310</v>
      </c>
      <c r="G16" s="73">
        <f>SUM(G6,G10,G15)</f>
        <v>12369.73</v>
      </c>
      <c r="H16" s="73">
        <f>SUM(H6,H10,H15)</f>
        <v>19203.48</v>
      </c>
      <c r="I16" s="73">
        <f>SUM(I6,I10,I15)</f>
        <v>19310</v>
      </c>
    </row>
    <row r="17" spans="1:9" ht="28.5" customHeight="1">
      <c r="A17" s="1"/>
      <c r="B17" s="1" t="s">
        <v>76</v>
      </c>
      <c r="C17" s="1"/>
      <c r="D17" s="1"/>
      <c r="E17" s="88"/>
      <c r="F17" s="89">
        <v>115</v>
      </c>
      <c r="G17" s="73">
        <v>28</v>
      </c>
      <c r="H17" s="73">
        <v>115</v>
      </c>
      <c r="I17" s="73">
        <v>115</v>
      </c>
    </row>
    <row r="18" spans="1:9" ht="15">
      <c r="A18" s="1"/>
      <c r="B18" s="1" t="s">
        <v>77</v>
      </c>
      <c r="C18" s="1"/>
      <c r="D18" s="1"/>
      <c r="E18" s="88"/>
      <c r="F18" s="90"/>
      <c r="G18" s="70"/>
      <c r="H18" s="70"/>
      <c r="I18" s="70"/>
    </row>
    <row r="19" spans="1:9" ht="15">
      <c r="A19" s="1"/>
      <c r="B19" s="1"/>
      <c r="C19" s="1" t="s">
        <v>78</v>
      </c>
      <c r="D19" s="1"/>
      <c r="E19" s="88"/>
      <c r="F19" s="90"/>
      <c r="G19" s="70"/>
      <c r="H19" s="70"/>
      <c r="I19" s="70"/>
    </row>
    <row r="20" spans="1:9" ht="15">
      <c r="A20" s="1"/>
      <c r="B20" s="1"/>
      <c r="C20" s="1"/>
      <c r="D20" s="1" t="s">
        <v>79</v>
      </c>
      <c r="E20" s="88"/>
      <c r="F20" s="90"/>
      <c r="G20" s="70">
        <v>0</v>
      </c>
      <c r="H20" s="70">
        <v>0</v>
      </c>
      <c r="I20" s="70">
        <v>0</v>
      </c>
    </row>
    <row r="21" spans="1:9" ht="15">
      <c r="A21" s="1"/>
      <c r="B21" s="1"/>
      <c r="C21" s="1"/>
      <c r="D21" s="1" t="s">
        <v>72</v>
      </c>
      <c r="E21" s="88"/>
      <c r="F21" s="90">
        <v>100</v>
      </c>
      <c r="G21" s="70">
        <v>0</v>
      </c>
      <c r="H21" s="70">
        <v>0</v>
      </c>
      <c r="I21" s="70">
        <v>100</v>
      </c>
    </row>
    <row r="22" spans="1:9" ht="15">
      <c r="A22" s="1"/>
      <c r="B22" s="1"/>
      <c r="C22" s="1"/>
      <c r="D22" s="1" t="s">
        <v>80</v>
      </c>
      <c r="E22" s="88"/>
      <c r="F22" s="90">
        <v>8391.36</v>
      </c>
      <c r="G22" s="70">
        <v>6830.69</v>
      </c>
      <c r="H22" s="70">
        <v>8928.53</v>
      </c>
      <c r="I22" s="70">
        <v>8751.12</v>
      </c>
    </row>
    <row r="23" spans="1:9" ht="15">
      <c r="A23" s="1"/>
      <c r="B23" s="1"/>
      <c r="C23" s="1"/>
      <c r="D23" s="1" t="s">
        <v>73</v>
      </c>
      <c r="E23" s="88"/>
      <c r="F23" s="90">
        <v>1000</v>
      </c>
      <c r="G23" s="70">
        <v>665</v>
      </c>
      <c r="H23" s="70">
        <v>875</v>
      </c>
      <c r="I23" s="70">
        <v>1000</v>
      </c>
    </row>
    <row r="24" spans="1:9" ht="15">
      <c r="A24" s="1"/>
      <c r="B24" s="1"/>
      <c r="C24" s="1"/>
      <c r="D24" s="1" t="s">
        <v>81</v>
      </c>
      <c r="E24" s="88"/>
      <c r="F24" s="90">
        <v>17500</v>
      </c>
      <c r="G24" s="70">
        <v>14687.5</v>
      </c>
      <c r="H24" s="70">
        <v>17500</v>
      </c>
      <c r="I24" s="70">
        <v>17500</v>
      </c>
    </row>
    <row r="25" spans="1:9" ht="15.75" thickBot="1">
      <c r="A25" s="1"/>
      <c r="B25" s="1"/>
      <c r="C25" s="1"/>
      <c r="D25" s="1" t="s">
        <v>82</v>
      </c>
      <c r="E25" s="88"/>
      <c r="F25" s="90">
        <v>1500</v>
      </c>
      <c r="G25" s="71">
        <v>1920.66</v>
      </c>
      <c r="H25" s="71">
        <v>2503.62</v>
      </c>
      <c r="I25" s="91">
        <v>2500</v>
      </c>
    </row>
    <row r="26" spans="1:9" ht="15">
      <c r="A26" s="1"/>
      <c r="B26" s="1"/>
      <c r="C26" s="1" t="s">
        <v>83</v>
      </c>
      <c r="D26" s="1"/>
      <c r="E26" s="88"/>
      <c r="F26" s="92">
        <f>SUM(F21:F25)</f>
        <v>28491.36</v>
      </c>
      <c r="G26" s="72">
        <f>SUM(G20:G25)</f>
        <v>24103.85</v>
      </c>
      <c r="H26" s="72">
        <f>SUM(H20:H25)</f>
        <v>29807.149999999998</v>
      </c>
      <c r="I26" s="72">
        <f>SUM(I20:I25)</f>
        <v>29851.120000000003</v>
      </c>
    </row>
    <row r="27" spans="1:8" ht="28.5" customHeight="1">
      <c r="A27" s="1"/>
      <c r="B27" s="1"/>
      <c r="C27" s="1" t="s">
        <v>84</v>
      </c>
      <c r="D27" s="1"/>
      <c r="E27" s="1"/>
      <c r="G27" s="5"/>
      <c r="H27" s="5"/>
    </row>
    <row r="28" spans="1:9" ht="15">
      <c r="A28" s="1"/>
      <c r="B28" s="1"/>
      <c r="C28" s="1"/>
      <c r="D28" s="1" t="s">
        <v>85</v>
      </c>
      <c r="E28" s="1"/>
      <c r="F28" s="68">
        <v>110</v>
      </c>
      <c r="G28" s="67">
        <v>195</v>
      </c>
      <c r="H28" s="67">
        <v>195</v>
      </c>
      <c r="I28" s="67">
        <v>200</v>
      </c>
    </row>
    <row r="29" spans="1:9" ht="15">
      <c r="A29" s="1"/>
      <c r="B29" s="1"/>
      <c r="C29" s="1"/>
      <c r="D29" s="1" t="s">
        <v>86</v>
      </c>
      <c r="E29" s="1"/>
      <c r="F29" s="68">
        <v>1400</v>
      </c>
      <c r="G29" s="67">
        <v>131.1</v>
      </c>
      <c r="H29" s="67">
        <v>131.1</v>
      </c>
      <c r="I29" s="120">
        <v>1400</v>
      </c>
    </row>
    <row r="30" spans="1:9" ht="15">
      <c r="A30" s="1"/>
      <c r="B30" s="1"/>
      <c r="C30" s="1"/>
      <c r="D30" s="1" t="s">
        <v>87</v>
      </c>
      <c r="E30" s="1"/>
      <c r="F30" s="69">
        <v>7500</v>
      </c>
      <c r="G30" s="67">
        <v>6692.74</v>
      </c>
      <c r="H30" s="67">
        <v>7500</v>
      </c>
      <c r="I30" s="67">
        <v>7500</v>
      </c>
    </row>
    <row r="31" spans="1:9" ht="15">
      <c r="A31" s="1"/>
      <c r="B31" s="1"/>
      <c r="C31" s="1"/>
      <c r="D31" s="1" t="s">
        <v>88</v>
      </c>
      <c r="E31" s="1"/>
      <c r="F31" s="68"/>
      <c r="G31" s="67"/>
      <c r="H31" s="67"/>
      <c r="I31" s="67">
        <v>0</v>
      </c>
    </row>
    <row r="32" spans="1:9" ht="15">
      <c r="A32" s="1"/>
      <c r="B32" s="1"/>
      <c r="C32" s="1"/>
      <c r="D32" s="1" t="s">
        <v>89</v>
      </c>
      <c r="E32" s="1"/>
      <c r="F32" s="68">
        <v>700</v>
      </c>
      <c r="G32" s="70">
        <v>1023</v>
      </c>
      <c r="H32" s="67">
        <v>1023</v>
      </c>
      <c r="I32" s="99">
        <v>1000</v>
      </c>
    </row>
    <row r="33" spans="1:9" ht="15">
      <c r="A33" s="1"/>
      <c r="B33" s="1"/>
      <c r="C33" s="1"/>
      <c r="D33" s="1" t="s">
        <v>90</v>
      </c>
      <c r="E33" s="1"/>
      <c r="F33" s="68">
        <v>300</v>
      </c>
      <c r="G33" s="70">
        <v>184.65</v>
      </c>
      <c r="H33" s="67">
        <v>184.65</v>
      </c>
      <c r="I33" s="99">
        <v>300</v>
      </c>
    </row>
    <row r="34" spans="1:9" ht="15">
      <c r="A34" s="1"/>
      <c r="B34" s="1"/>
      <c r="C34" s="1"/>
      <c r="D34" s="1" t="s">
        <v>91</v>
      </c>
      <c r="E34" s="1"/>
      <c r="F34" s="68">
        <v>350</v>
      </c>
      <c r="G34" s="70">
        <v>217.05</v>
      </c>
      <c r="H34" s="67">
        <v>217.05</v>
      </c>
      <c r="I34" s="99">
        <v>350</v>
      </c>
    </row>
    <row r="35" spans="1:9" ht="15">
      <c r="A35" s="1"/>
      <c r="B35" s="1"/>
      <c r="C35" s="1"/>
      <c r="D35" s="1" t="s">
        <v>92</v>
      </c>
      <c r="E35" s="1"/>
      <c r="F35" s="68">
        <v>750</v>
      </c>
      <c r="G35" s="70">
        <v>482.8</v>
      </c>
      <c r="H35" s="67">
        <v>482.8</v>
      </c>
      <c r="I35" s="99">
        <v>750</v>
      </c>
    </row>
    <row r="36" spans="1:9" ht="15">
      <c r="A36" s="1"/>
      <c r="B36" s="1"/>
      <c r="C36" s="1"/>
      <c r="D36" s="1" t="s">
        <v>93</v>
      </c>
      <c r="E36" s="1"/>
      <c r="F36" s="68">
        <v>600</v>
      </c>
      <c r="G36" s="70">
        <v>59.39</v>
      </c>
      <c r="H36" s="67">
        <v>100</v>
      </c>
      <c r="I36" s="67">
        <v>400</v>
      </c>
    </row>
    <row r="37" spans="1:9" ht="15">
      <c r="A37" s="1"/>
      <c r="B37" s="1"/>
      <c r="C37" s="1"/>
      <c r="D37" s="1" t="s">
        <v>58</v>
      </c>
      <c r="E37" s="1"/>
      <c r="F37" s="68"/>
      <c r="G37" s="70"/>
      <c r="H37" s="67"/>
      <c r="I37" s="67"/>
    </row>
    <row r="38" spans="1:9" ht="15">
      <c r="A38" s="1"/>
      <c r="B38" s="1"/>
      <c r="C38" s="1"/>
      <c r="D38" s="1" t="s">
        <v>94</v>
      </c>
      <c r="E38" s="1"/>
      <c r="F38" s="68">
        <v>1200</v>
      </c>
      <c r="G38" s="70">
        <v>0</v>
      </c>
      <c r="H38" s="67">
        <v>1000</v>
      </c>
      <c r="I38" s="67">
        <v>1000</v>
      </c>
    </row>
    <row r="39" spans="1:9" ht="15">
      <c r="A39" s="1"/>
      <c r="B39" s="1"/>
      <c r="C39" s="1"/>
      <c r="D39" s="1" t="s">
        <v>95</v>
      </c>
      <c r="E39" s="1"/>
      <c r="F39" s="68">
        <v>1250</v>
      </c>
      <c r="G39" s="70">
        <v>1358.87</v>
      </c>
      <c r="H39" s="67">
        <v>1672.76</v>
      </c>
      <c r="I39" s="67">
        <v>1700</v>
      </c>
    </row>
    <row r="40" spans="1:9" ht="15">
      <c r="A40" s="1"/>
      <c r="B40" s="1"/>
      <c r="C40" s="1"/>
      <c r="D40" s="1" t="s">
        <v>96</v>
      </c>
      <c r="E40" s="1"/>
      <c r="F40" s="68">
        <v>500</v>
      </c>
      <c r="G40" s="70">
        <v>0</v>
      </c>
      <c r="H40" s="67">
        <v>0</v>
      </c>
      <c r="I40" s="67">
        <v>500</v>
      </c>
    </row>
    <row r="41" spans="1:9" ht="15.75" thickBot="1">
      <c r="A41" s="1"/>
      <c r="B41" s="1"/>
      <c r="C41" s="1"/>
      <c r="D41" s="1" t="s">
        <v>97</v>
      </c>
      <c r="E41" s="1"/>
      <c r="F41" s="68"/>
      <c r="G41" s="71"/>
      <c r="H41" s="64"/>
      <c r="I41" s="78">
        <v>43</v>
      </c>
    </row>
    <row r="42" spans="1:9" ht="15">
      <c r="A42" s="1"/>
      <c r="B42" s="1"/>
      <c r="C42" s="1" t="s">
        <v>98</v>
      </c>
      <c r="D42" s="1"/>
      <c r="E42" s="1"/>
      <c r="F42" s="69">
        <f>SUM(F28:F40)</f>
        <v>14660</v>
      </c>
      <c r="G42" s="72">
        <f>SUM(G28:G41)</f>
        <v>10344.599999999999</v>
      </c>
      <c r="H42" s="65">
        <f>SUM(H28:H41)</f>
        <v>12506.359999999999</v>
      </c>
      <c r="I42" s="65">
        <f>SUM(I28:I41)</f>
        <v>15143</v>
      </c>
    </row>
    <row r="43" spans="1:9" ht="28.5" customHeight="1" thickBot="1">
      <c r="A43" s="1"/>
      <c r="B43" s="1"/>
      <c r="C43" s="1"/>
      <c r="D43" s="1"/>
      <c r="E43" s="1"/>
      <c r="G43" s="70"/>
      <c r="H43" s="5"/>
      <c r="I43" s="7"/>
    </row>
    <row r="44" spans="1:9" ht="15">
      <c r="A44" s="1"/>
      <c r="B44" s="1" t="s">
        <v>99</v>
      </c>
      <c r="C44" s="1"/>
      <c r="D44" s="1"/>
      <c r="E44" s="1"/>
      <c r="F44" s="74">
        <f>SUM(F26,F42,F43)</f>
        <v>43151.36</v>
      </c>
      <c r="G44" s="93">
        <f>SUM(G26,G42,G43)</f>
        <v>34448.45</v>
      </c>
      <c r="H44" s="74">
        <f>SUM(H26,H42,H43)</f>
        <v>42313.509999999995</v>
      </c>
      <c r="I44" s="74">
        <f>SUM(I26,I42,I43)</f>
        <v>44994.12</v>
      </c>
    </row>
    <row r="45" spans="1:8" ht="28.5" customHeight="1">
      <c r="A45" s="1"/>
      <c r="B45" s="1" t="s">
        <v>100</v>
      </c>
      <c r="C45" s="1"/>
      <c r="D45" s="1"/>
      <c r="E45" s="1"/>
      <c r="G45" s="5"/>
      <c r="H45" s="5"/>
    </row>
    <row r="46" spans="1:9" ht="15">
      <c r="A46" s="1"/>
      <c r="B46" s="1"/>
      <c r="C46" s="1" t="s">
        <v>101</v>
      </c>
      <c r="D46" s="1"/>
      <c r="E46" s="1"/>
      <c r="F46" s="90">
        <v>200</v>
      </c>
      <c r="G46" s="70">
        <v>76.54</v>
      </c>
      <c r="H46" s="70">
        <v>100</v>
      </c>
      <c r="I46" s="70">
        <v>200</v>
      </c>
    </row>
    <row r="47" spans="1:9" ht="15">
      <c r="A47" s="1"/>
      <c r="B47" s="1"/>
      <c r="C47" s="1" t="s">
        <v>72</v>
      </c>
      <c r="D47" s="1"/>
      <c r="E47" s="1"/>
      <c r="F47" s="90">
        <v>200</v>
      </c>
      <c r="G47" s="70">
        <v>551.87</v>
      </c>
      <c r="H47" s="70">
        <v>700</v>
      </c>
      <c r="I47" s="70">
        <v>1500</v>
      </c>
    </row>
    <row r="48" spans="1:9" ht="15.75" thickBot="1">
      <c r="A48" s="1"/>
      <c r="B48" s="1"/>
      <c r="C48" s="1" t="s">
        <v>102</v>
      </c>
      <c r="D48" s="1"/>
      <c r="E48" s="1"/>
      <c r="F48" s="90">
        <v>600</v>
      </c>
      <c r="G48" s="71">
        <v>624</v>
      </c>
      <c r="H48" s="71">
        <v>1000</v>
      </c>
      <c r="I48" s="91">
        <v>2000</v>
      </c>
    </row>
    <row r="49" spans="1:9" ht="15">
      <c r="A49" s="1"/>
      <c r="B49" s="1" t="s">
        <v>103</v>
      </c>
      <c r="C49" s="1"/>
      <c r="D49" s="1"/>
      <c r="E49" s="1"/>
      <c r="F49" s="89">
        <f>SUM(F46:F48)</f>
        <v>1000</v>
      </c>
      <c r="G49" s="73">
        <f>SUM(G46:G48)</f>
        <v>1252.4099999999999</v>
      </c>
      <c r="H49" s="73">
        <f>SUM(H46:H48)</f>
        <v>1800</v>
      </c>
      <c r="I49" s="73">
        <f>SUM(I46:I48)</f>
        <v>3700</v>
      </c>
    </row>
    <row r="50" spans="1:9" ht="15">
      <c r="A50" s="1"/>
      <c r="B50" s="1"/>
      <c r="C50" s="1"/>
      <c r="D50" s="1"/>
      <c r="E50" s="1" t="s">
        <v>176</v>
      </c>
      <c r="F50" s="89"/>
      <c r="G50" s="73"/>
      <c r="H50" s="73"/>
      <c r="I50" s="73">
        <v>0</v>
      </c>
    </row>
    <row r="51" spans="1:8" ht="28.5" customHeight="1">
      <c r="A51" s="1"/>
      <c r="B51" s="1" t="s">
        <v>104</v>
      </c>
      <c r="C51" s="1"/>
      <c r="D51" s="1"/>
      <c r="E51" s="1"/>
      <c r="G51" s="5"/>
      <c r="H51" s="5"/>
    </row>
    <row r="52" spans="1:11" ht="15.75" customHeight="1">
      <c r="A52" s="1"/>
      <c r="B52" s="1"/>
      <c r="C52" s="1" t="s">
        <v>224</v>
      </c>
      <c r="D52" s="1"/>
      <c r="E52" s="1"/>
      <c r="F52" s="90">
        <v>25</v>
      </c>
      <c r="G52" s="70"/>
      <c r="H52" s="70">
        <v>0</v>
      </c>
      <c r="I52" s="70">
        <v>25</v>
      </c>
      <c r="K52" s="43"/>
    </row>
    <row r="53" spans="1:11" ht="15" customHeight="1">
      <c r="A53" s="1"/>
      <c r="B53" s="1"/>
      <c r="C53" s="1" t="s">
        <v>223</v>
      </c>
      <c r="D53" s="1"/>
      <c r="E53" s="1"/>
      <c r="F53" s="90">
        <v>45</v>
      </c>
      <c r="G53" s="70"/>
      <c r="H53" s="70">
        <v>0</v>
      </c>
      <c r="I53" s="70">
        <v>45</v>
      </c>
      <c r="K53" s="43"/>
    </row>
    <row r="54" spans="1:9" ht="15.75" thickBot="1">
      <c r="A54" s="1"/>
      <c r="B54" s="1"/>
      <c r="C54" s="1" t="s">
        <v>105</v>
      </c>
      <c r="D54" s="1"/>
      <c r="E54" s="1"/>
      <c r="F54" s="89">
        <v>7255</v>
      </c>
      <c r="G54" s="73">
        <v>7250</v>
      </c>
      <c r="H54" s="73">
        <v>7255</v>
      </c>
      <c r="I54" s="94">
        <v>7255</v>
      </c>
    </row>
    <row r="55" spans="1:9" ht="15">
      <c r="A55" s="1"/>
      <c r="B55" s="1" t="s">
        <v>106</v>
      </c>
      <c r="C55" s="1"/>
      <c r="D55" s="1"/>
      <c r="E55" s="1"/>
      <c r="F55" s="90">
        <f>SUM(F52:F54)</f>
        <v>7325</v>
      </c>
      <c r="G55" s="70">
        <f>SUM(G52:G54)</f>
        <v>7250</v>
      </c>
      <c r="H55" s="70">
        <f>SUM(H52:H54)</f>
        <v>7255</v>
      </c>
      <c r="I55" s="70">
        <f>SUM(I52:I54)</f>
        <v>7325</v>
      </c>
    </row>
    <row r="56" spans="1:8" ht="28.5" customHeight="1">
      <c r="A56" s="1"/>
      <c r="B56" s="1" t="s">
        <v>107</v>
      </c>
      <c r="C56" s="1"/>
      <c r="D56" s="1"/>
      <c r="E56" s="1"/>
      <c r="G56" s="5"/>
      <c r="H56" s="5"/>
    </row>
    <row r="57" spans="1:8" ht="15">
      <c r="A57" s="1"/>
      <c r="B57" s="1"/>
      <c r="C57" s="1" t="s">
        <v>108</v>
      </c>
      <c r="D57" s="1"/>
      <c r="E57" s="1"/>
      <c r="G57" s="5"/>
      <c r="H57" s="5"/>
    </row>
    <row r="58" spans="1:9" ht="15">
      <c r="A58" s="1"/>
      <c r="B58" s="1"/>
      <c r="C58" s="1"/>
      <c r="D58" s="1" t="s">
        <v>72</v>
      </c>
      <c r="E58" s="1"/>
      <c r="F58" s="90">
        <v>175</v>
      </c>
      <c r="G58" s="70"/>
      <c r="H58" s="70">
        <v>0</v>
      </c>
      <c r="I58" s="70">
        <v>175</v>
      </c>
    </row>
    <row r="59" spans="1:9" ht="15">
      <c r="A59" s="1"/>
      <c r="B59" s="1"/>
      <c r="C59" s="1"/>
      <c r="D59" s="1" t="s">
        <v>73</v>
      </c>
      <c r="E59" s="1"/>
      <c r="F59" s="90">
        <v>525</v>
      </c>
      <c r="G59" s="70">
        <v>350</v>
      </c>
      <c r="H59" s="70">
        <v>560</v>
      </c>
      <c r="I59" s="70">
        <v>560</v>
      </c>
    </row>
    <row r="60" spans="1:9" ht="15">
      <c r="A60" s="1"/>
      <c r="B60" s="1"/>
      <c r="C60" s="1"/>
      <c r="D60" s="1" t="s">
        <v>81</v>
      </c>
      <c r="E60" s="1"/>
      <c r="F60" s="90">
        <v>9500</v>
      </c>
      <c r="G60" s="71">
        <v>5250</v>
      </c>
      <c r="H60" s="71">
        <v>9500</v>
      </c>
      <c r="I60" s="95">
        <v>9500</v>
      </c>
    </row>
    <row r="61" spans="1:9" ht="15">
      <c r="A61" s="1"/>
      <c r="B61" s="1"/>
      <c r="C61" s="1" t="s">
        <v>109</v>
      </c>
      <c r="D61" s="1"/>
      <c r="E61" s="1"/>
      <c r="F61" s="89">
        <f>SUM(F58:F60)</f>
        <v>10200</v>
      </c>
      <c r="G61" s="73">
        <f>SUM(G58:G60)</f>
        <v>5600</v>
      </c>
      <c r="H61" s="73">
        <f>SUM(H58:H60)</f>
        <v>10060</v>
      </c>
      <c r="I61" s="73">
        <f>SUM(I58:I60)</f>
        <v>10235</v>
      </c>
    </row>
    <row r="62" spans="1:11" ht="24" customHeight="1">
      <c r="A62" s="1"/>
      <c r="B62" s="1"/>
      <c r="C62" s="1"/>
      <c r="D62" s="1"/>
      <c r="E62" s="1"/>
      <c r="F62" s="61"/>
      <c r="G62" s="11"/>
      <c r="H62" s="11"/>
      <c r="I62" s="11"/>
      <c r="K62" s="12"/>
    </row>
    <row r="63" spans="1:9" ht="28.5" customHeight="1">
      <c r="A63" s="1"/>
      <c r="B63" s="1" t="s">
        <v>110</v>
      </c>
      <c r="C63" s="1"/>
      <c r="D63" s="1"/>
      <c r="E63" s="88"/>
      <c r="F63" s="90"/>
      <c r="G63" s="70"/>
      <c r="H63" s="70"/>
      <c r="I63" s="70"/>
    </row>
    <row r="64" spans="1:9" ht="15">
      <c r="A64" s="1"/>
      <c r="B64" s="1"/>
      <c r="C64" s="1" t="s">
        <v>111</v>
      </c>
      <c r="D64" s="1"/>
      <c r="E64" s="88"/>
      <c r="F64" s="90">
        <v>2700</v>
      </c>
      <c r="G64" s="70">
        <v>2230.79</v>
      </c>
      <c r="H64" s="70">
        <v>2629.16</v>
      </c>
      <c r="I64" s="70">
        <v>2800</v>
      </c>
    </row>
    <row r="65" spans="1:9" ht="15">
      <c r="A65" s="1"/>
      <c r="B65" s="1"/>
      <c r="C65" s="1" t="s">
        <v>112</v>
      </c>
      <c r="D65" s="1"/>
      <c r="E65" s="88"/>
      <c r="F65" s="90">
        <v>2200</v>
      </c>
      <c r="G65" s="70">
        <v>1064.97</v>
      </c>
      <c r="H65" s="70">
        <v>1439.97</v>
      </c>
      <c r="I65" s="70">
        <v>2000</v>
      </c>
    </row>
    <row r="66" spans="1:11" ht="15">
      <c r="A66" s="1"/>
      <c r="B66" s="1"/>
      <c r="C66" s="1" t="s">
        <v>224</v>
      </c>
      <c r="D66" s="1"/>
      <c r="E66" s="88"/>
      <c r="F66" s="90">
        <v>100</v>
      </c>
      <c r="G66" s="70"/>
      <c r="H66" s="70">
        <v>0</v>
      </c>
      <c r="I66" s="70">
        <v>100</v>
      </c>
      <c r="K66" s="43"/>
    </row>
    <row r="67" spans="1:11" ht="15">
      <c r="A67" s="1"/>
      <c r="B67" s="1"/>
      <c r="C67" s="1" t="s">
        <v>235</v>
      </c>
      <c r="D67" s="1"/>
      <c r="E67" s="88"/>
      <c r="F67" s="90"/>
      <c r="G67" s="70">
        <v>1318.53</v>
      </c>
      <c r="H67" s="70"/>
      <c r="I67" s="70"/>
      <c r="K67" s="109"/>
    </row>
    <row r="68" spans="1:9" ht="15.75" thickBot="1">
      <c r="A68" s="1"/>
      <c r="B68" s="1"/>
      <c r="C68" s="1" t="s">
        <v>113</v>
      </c>
      <c r="D68" s="1"/>
      <c r="E68" s="88"/>
      <c r="F68" s="90">
        <v>5000</v>
      </c>
      <c r="G68" s="71">
        <v>5669.37</v>
      </c>
      <c r="H68" s="71">
        <v>5669.37</v>
      </c>
      <c r="I68" s="91">
        <v>2500</v>
      </c>
    </row>
    <row r="69" spans="1:9" ht="15">
      <c r="A69" s="1"/>
      <c r="B69" s="1" t="s">
        <v>114</v>
      </c>
      <c r="C69" s="1"/>
      <c r="D69" s="1"/>
      <c r="E69" s="88"/>
      <c r="F69" s="89">
        <f>SUM(F64:F68)</f>
        <v>10000</v>
      </c>
      <c r="G69" s="73">
        <f>SUM(G64:G68)</f>
        <v>10283.66</v>
      </c>
      <c r="H69" s="73">
        <f>SUM(H64:H68)</f>
        <v>9738.5</v>
      </c>
      <c r="I69" s="73">
        <f>SUM(I64:I68)</f>
        <v>7400</v>
      </c>
    </row>
    <row r="70" spans="1:9" ht="28.5" customHeight="1">
      <c r="A70" s="1"/>
      <c r="B70" s="1" t="s">
        <v>115</v>
      </c>
      <c r="C70" s="1"/>
      <c r="D70" s="1"/>
      <c r="E70" s="1"/>
      <c r="F70" s="89">
        <v>9000</v>
      </c>
      <c r="G70" s="73">
        <v>10068</v>
      </c>
      <c r="H70" s="73">
        <v>10068</v>
      </c>
      <c r="I70" s="73">
        <v>12000</v>
      </c>
    </row>
    <row r="71" spans="1:11" ht="28.5" customHeight="1">
      <c r="A71" s="1"/>
      <c r="B71" s="1"/>
      <c r="C71" s="1"/>
      <c r="D71" s="1"/>
      <c r="E71" s="1" t="s">
        <v>177</v>
      </c>
      <c r="F71" s="96">
        <f>SUM(F70,F69,F61,F55,F50,F49,F44,F17,F16)</f>
        <v>100101.36</v>
      </c>
      <c r="G71" s="96">
        <f>SUM(G70,G69,G61,G54,G50,G49,G44,G17,G16)</f>
        <v>81300.25</v>
      </c>
      <c r="H71" s="96">
        <f>SUM(H70,H69,H61,H54,H50,H49,H44,H17,H16)</f>
        <v>100553.48999999999</v>
      </c>
      <c r="I71" s="96">
        <f>SUM(I70,I69,I61,I55,I50,I49,I44,I17,I16)</f>
        <v>105079.12</v>
      </c>
      <c r="K71"/>
    </row>
    <row r="72" spans="1:11" ht="15">
      <c r="A72" s="1"/>
      <c r="B72" s="1" t="s">
        <v>116</v>
      </c>
      <c r="C72" s="1"/>
      <c r="D72" s="1"/>
      <c r="E72" s="1"/>
      <c r="G72" s="5"/>
      <c r="H72" s="5"/>
      <c r="K72"/>
    </row>
    <row r="73" spans="1:9" ht="15">
      <c r="A73" s="1"/>
      <c r="B73" s="1"/>
      <c r="C73" s="1" t="s">
        <v>117</v>
      </c>
      <c r="D73" s="1"/>
      <c r="E73" s="1"/>
      <c r="F73" s="68">
        <v>2136</v>
      </c>
      <c r="G73" s="74">
        <v>1548</v>
      </c>
      <c r="H73" s="74">
        <v>2136</v>
      </c>
      <c r="I73" s="74">
        <v>2136</v>
      </c>
    </row>
    <row r="74" spans="1:9" ht="15">
      <c r="A74" s="1"/>
      <c r="B74" s="1"/>
      <c r="C74" s="1" t="s">
        <v>118</v>
      </c>
      <c r="D74" s="1"/>
      <c r="E74" s="1"/>
      <c r="F74" s="68"/>
      <c r="G74" s="67"/>
      <c r="H74" s="67"/>
      <c r="I74" s="67"/>
    </row>
    <row r="75" spans="1:9" ht="15">
      <c r="A75" s="1"/>
      <c r="B75" s="1"/>
      <c r="C75" s="1"/>
      <c r="D75" s="1" t="s">
        <v>119</v>
      </c>
      <c r="E75" s="1"/>
      <c r="F75" s="68">
        <v>28259.84</v>
      </c>
      <c r="G75" s="67">
        <v>28259.84</v>
      </c>
      <c r="H75" s="67">
        <v>28259.84</v>
      </c>
      <c r="I75" s="67">
        <v>195766.86</v>
      </c>
    </row>
    <row r="76" spans="1:9" ht="15">
      <c r="A76" s="1"/>
      <c r="B76" s="1"/>
      <c r="C76" s="1"/>
      <c r="D76" s="1" t="s">
        <v>120</v>
      </c>
      <c r="E76" s="1"/>
      <c r="F76" s="68">
        <v>3900</v>
      </c>
      <c r="G76" s="67">
        <v>4284.63</v>
      </c>
      <c r="H76" s="67">
        <v>4284.63</v>
      </c>
      <c r="I76" s="67">
        <v>4300</v>
      </c>
    </row>
    <row r="77" spans="1:9" ht="15">
      <c r="A77" s="1"/>
      <c r="B77" s="1"/>
      <c r="C77" s="1"/>
      <c r="D77" s="1" t="s">
        <v>121</v>
      </c>
      <c r="E77" s="1"/>
      <c r="F77" s="68">
        <v>4300</v>
      </c>
      <c r="G77" s="67">
        <v>4200</v>
      </c>
      <c r="H77" s="67">
        <v>4200</v>
      </c>
      <c r="I77" s="67">
        <v>4200</v>
      </c>
    </row>
    <row r="78" spans="1:9" ht="15.75" thickBot="1">
      <c r="A78" s="1"/>
      <c r="B78" s="1"/>
      <c r="C78" s="1"/>
      <c r="D78" s="1" t="s">
        <v>122</v>
      </c>
      <c r="E78" s="1"/>
      <c r="F78" s="68">
        <v>1267</v>
      </c>
      <c r="G78" s="64">
        <v>1267</v>
      </c>
      <c r="H78" s="64">
        <v>1230</v>
      </c>
      <c r="I78" s="78">
        <v>1318</v>
      </c>
    </row>
    <row r="79" spans="1:9" ht="15">
      <c r="A79" s="1"/>
      <c r="B79" s="1"/>
      <c r="C79" s="1" t="s">
        <v>123</v>
      </c>
      <c r="D79" s="1"/>
      <c r="E79" s="1"/>
      <c r="F79" s="68">
        <f>SUM(F75:F78)</f>
        <v>37726.84</v>
      </c>
      <c r="G79" s="74">
        <f>SUM(G75:G78)</f>
        <v>38011.47</v>
      </c>
      <c r="H79" s="74">
        <f>SUM(H75:H78)</f>
        <v>37974.47</v>
      </c>
      <c r="I79" s="74">
        <f>SUM(I75:I78)</f>
        <v>205584.86</v>
      </c>
    </row>
    <row r="80" spans="1:9" ht="28.5" customHeight="1">
      <c r="A80" s="1"/>
      <c r="B80" s="1"/>
      <c r="C80" s="1" t="s">
        <v>124</v>
      </c>
      <c r="D80" s="1"/>
      <c r="E80" s="1"/>
      <c r="F80" s="68">
        <v>7236.59</v>
      </c>
      <c r="G80" s="74">
        <v>5427.45</v>
      </c>
      <c r="H80" s="74">
        <v>7236</v>
      </c>
      <c r="I80" s="74">
        <v>7219.55</v>
      </c>
    </row>
    <row r="81" spans="1:9" ht="15">
      <c r="A81" s="1"/>
      <c r="B81" s="1"/>
      <c r="C81" s="1" t="s">
        <v>125</v>
      </c>
      <c r="D81" s="1"/>
      <c r="E81" s="1"/>
      <c r="F81" s="68">
        <v>7500</v>
      </c>
      <c r="G81" s="74">
        <v>4187.49</v>
      </c>
      <c r="H81" s="74">
        <v>5000</v>
      </c>
      <c r="I81" s="74">
        <v>7500</v>
      </c>
    </row>
    <row r="82" spans="1:9" ht="15.75" thickBot="1">
      <c r="A82" s="1"/>
      <c r="B82" s="1"/>
      <c r="C82" s="1" t="s">
        <v>126</v>
      </c>
      <c r="D82" s="1"/>
      <c r="E82" s="1"/>
      <c r="F82" s="68">
        <v>900</v>
      </c>
      <c r="G82" s="74">
        <v>875</v>
      </c>
      <c r="H82" s="75"/>
      <c r="I82" s="97"/>
    </row>
    <row r="83" spans="1:9" ht="15">
      <c r="A83" s="1"/>
      <c r="B83" s="1" t="s">
        <v>127</v>
      </c>
      <c r="C83" s="1"/>
      <c r="D83" s="1"/>
      <c r="E83" s="1"/>
      <c r="F83" s="76">
        <f>SUM(F79,F80,F81,F82,F73)</f>
        <v>55499.42999999999</v>
      </c>
      <c r="G83" s="77">
        <f>SUM(G79:G82,G73)</f>
        <v>50049.409999999996</v>
      </c>
      <c r="H83" s="77">
        <f>SUM(H79:H82,H73)</f>
        <v>52346.47</v>
      </c>
      <c r="I83" s="77">
        <f>SUM(I79:I82,I73)</f>
        <v>222440.40999999997</v>
      </c>
    </row>
    <row r="84" spans="1:8" ht="28.5" customHeight="1">
      <c r="A84" s="1"/>
      <c r="B84" s="1" t="s">
        <v>128</v>
      </c>
      <c r="C84" s="1"/>
      <c r="D84" s="1"/>
      <c r="E84" s="1"/>
      <c r="G84" s="5"/>
      <c r="H84" s="5"/>
    </row>
    <row r="85" spans="1:9" ht="15">
      <c r="A85" s="1"/>
      <c r="B85" s="1"/>
      <c r="C85" s="1" t="s">
        <v>129</v>
      </c>
      <c r="D85" s="1"/>
      <c r="E85" s="1"/>
      <c r="F85" s="90">
        <v>3000</v>
      </c>
      <c r="G85" s="70">
        <v>5037.5</v>
      </c>
      <c r="H85" s="70">
        <v>5037.5</v>
      </c>
      <c r="I85" s="70">
        <v>5037.5</v>
      </c>
    </row>
    <row r="86" spans="1:9" ht="15">
      <c r="A86" s="1"/>
      <c r="B86" s="1"/>
      <c r="C86" s="1" t="s">
        <v>130</v>
      </c>
      <c r="D86" s="1"/>
      <c r="E86" s="1"/>
      <c r="F86" s="90"/>
      <c r="G86" s="70"/>
      <c r="H86" s="70"/>
      <c r="I86" s="70"/>
    </row>
    <row r="87" spans="1:9" ht="15">
      <c r="A87" s="1"/>
      <c r="B87" s="1"/>
      <c r="C87" s="1"/>
      <c r="D87" s="1" t="s">
        <v>131</v>
      </c>
      <c r="E87" s="1"/>
      <c r="F87" s="90">
        <v>7000</v>
      </c>
      <c r="G87" s="70">
        <v>1034.32</v>
      </c>
      <c r="H87" s="70">
        <v>3213.4</v>
      </c>
      <c r="I87" s="70">
        <v>5000</v>
      </c>
    </row>
    <row r="88" spans="1:9" ht="15">
      <c r="A88" s="1"/>
      <c r="B88" s="1"/>
      <c r="C88" s="1"/>
      <c r="D88" s="1" t="s">
        <v>132</v>
      </c>
      <c r="E88" s="1"/>
      <c r="F88" s="90">
        <v>5000</v>
      </c>
      <c r="G88" s="70">
        <v>4787.42</v>
      </c>
      <c r="H88" s="70">
        <v>5100</v>
      </c>
      <c r="I88" s="70">
        <v>6000</v>
      </c>
    </row>
    <row r="89" spans="1:9" ht="15">
      <c r="A89" s="1"/>
      <c r="B89" s="1"/>
      <c r="C89" s="1"/>
      <c r="D89" s="1" t="s">
        <v>225</v>
      </c>
      <c r="E89" s="1"/>
      <c r="F89" s="90">
        <v>2500</v>
      </c>
      <c r="G89" s="70">
        <v>1557.75</v>
      </c>
      <c r="H89" s="70">
        <v>2000</v>
      </c>
      <c r="I89" s="70">
        <v>2500</v>
      </c>
    </row>
    <row r="90" spans="1:9" ht="15">
      <c r="A90" s="1"/>
      <c r="B90" s="1"/>
      <c r="C90" s="1"/>
      <c r="D90" s="1" t="s">
        <v>133</v>
      </c>
      <c r="E90" s="1"/>
      <c r="F90" s="90">
        <v>300</v>
      </c>
      <c r="G90" s="70">
        <v>300</v>
      </c>
      <c r="H90" s="70">
        <v>300</v>
      </c>
      <c r="I90" s="70">
        <v>300</v>
      </c>
    </row>
    <row r="91" spans="1:9" ht="15">
      <c r="A91" s="1"/>
      <c r="B91" s="1"/>
      <c r="C91" s="1"/>
      <c r="D91" s="1" t="s">
        <v>134</v>
      </c>
      <c r="E91" s="1"/>
      <c r="F91" s="90">
        <v>10000</v>
      </c>
      <c r="G91" s="70">
        <v>2115.04</v>
      </c>
      <c r="H91" s="70">
        <v>3000</v>
      </c>
      <c r="I91" s="70">
        <v>5000</v>
      </c>
    </row>
    <row r="92" spans="1:9" ht="15.75" thickBot="1">
      <c r="A92" s="1"/>
      <c r="B92" s="1"/>
      <c r="C92" s="1"/>
      <c r="D92" s="1" t="s">
        <v>135</v>
      </c>
      <c r="E92" s="1"/>
      <c r="F92" s="90">
        <v>100</v>
      </c>
      <c r="G92" s="71"/>
      <c r="H92" s="71"/>
      <c r="I92" s="91">
        <v>100</v>
      </c>
    </row>
    <row r="93" spans="1:9" ht="15">
      <c r="A93" s="1"/>
      <c r="B93" s="1"/>
      <c r="C93" s="1" t="s">
        <v>136</v>
      </c>
      <c r="D93" s="1"/>
      <c r="E93" s="1"/>
      <c r="F93" s="89">
        <f>SUM(F85:F92)</f>
        <v>27900</v>
      </c>
      <c r="G93" s="73">
        <f>SUM(G85:G92)</f>
        <v>14832.029999999999</v>
      </c>
      <c r="H93" s="73">
        <f>SUM(H87:H92)</f>
        <v>13613.4</v>
      </c>
      <c r="I93" s="73">
        <f>SUM(I85:I92)</f>
        <v>23937.5</v>
      </c>
    </row>
    <row r="94" spans="1:8" ht="28.5" customHeight="1">
      <c r="A94" s="1"/>
      <c r="B94" s="1"/>
      <c r="C94" s="1" t="s">
        <v>226</v>
      </c>
      <c r="D94" s="1"/>
      <c r="E94" s="1"/>
      <c r="G94" s="5"/>
      <c r="H94" s="5"/>
    </row>
    <row r="95" spans="1:13" ht="15">
      <c r="A95" s="1"/>
      <c r="B95" s="1"/>
      <c r="C95" s="1"/>
      <c r="D95" s="1" t="s">
        <v>137</v>
      </c>
      <c r="E95" s="1"/>
      <c r="F95" s="68">
        <v>14769</v>
      </c>
      <c r="G95" s="67">
        <v>12024.97</v>
      </c>
      <c r="H95" s="67">
        <v>12361.61</v>
      </c>
      <c r="I95" s="43">
        <v>15401.97</v>
      </c>
      <c r="L95" s="67"/>
      <c r="M95" s="67"/>
    </row>
    <row r="96" spans="1:13" ht="15">
      <c r="A96" s="1"/>
      <c r="B96" s="1"/>
      <c r="C96" s="1"/>
      <c r="D96" s="1" t="s">
        <v>82</v>
      </c>
      <c r="E96" s="1"/>
      <c r="F96" s="68">
        <v>3020</v>
      </c>
      <c r="G96" s="67">
        <v>2840</v>
      </c>
      <c r="H96" s="67">
        <v>3248</v>
      </c>
      <c r="I96" s="43">
        <v>3400</v>
      </c>
      <c r="L96" s="67"/>
      <c r="M96" s="67"/>
    </row>
    <row r="97" spans="1:9" ht="15">
      <c r="A97" s="1"/>
      <c r="B97" s="1"/>
      <c r="C97" s="1"/>
      <c r="D97" s="1" t="s">
        <v>138</v>
      </c>
      <c r="E97" s="1"/>
      <c r="F97" s="68">
        <v>3000</v>
      </c>
      <c r="G97" s="67">
        <v>200</v>
      </c>
      <c r="H97" s="67">
        <v>3000</v>
      </c>
      <c r="I97" s="43">
        <v>3000</v>
      </c>
    </row>
    <row r="98" spans="1:13" ht="15">
      <c r="A98" s="1"/>
      <c r="B98" s="1"/>
      <c r="C98" s="1"/>
      <c r="D98" s="1" t="s">
        <v>139</v>
      </c>
      <c r="E98" s="1"/>
      <c r="F98" s="68">
        <v>47000</v>
      </c>
      <c r="G98" s="67">
        <v>35275</v>
      </c>
      <c r="H98" s="67">
        <v>47000</v>
      </c>
      <c r="I98" s="43">
        <v>47000</v>
      </c>
      <c r="L98" s="100"/>
      <c r="M98" s="100"/>
    </row>
    <row r="99" spans="1:11" ht="15">
      <c r="A99" s="1"/>
      <c r="B99" s="1"/>
      <c r="C99" s="1"/>
      <c r="D99" s="1" t="s">
        <v>222</v>
      </c>
      <c r="E99" s="1"/>
      <c r="F99" s="68"/>
      <c r="G99" s="67"/>
      <c r="H99" s="67"/>
      <c r="I99" s="79"/>
      <c r="K99" s="12"/>
    </row>
    <row r="100" spans="1:9" ht="15">
      <c r="A100" s="1"/>
      <c r="B100" s="1"/>
      <c r="C100" s="1"/>
      <c r="D100" s="1" t="s">
        <v>178</v>
      </c>
      <c r="E100" s="1"/>
      <c r="F100" s="68"/>
      <c r="G100" s="64"/>
      <c r="H100" s="64"/>
      <c r="I100" s="80"/>
    </row>
    <row r="101" spans="1:13" ht="15">
      <c r="A101" s="1"/>
      <c r="B101" s="1"/>
      <c r="C101" s="1" t="s">
        <v>140</v>
      </c>
      <c r="D101" s="1"/>
      <c r="E101" s="1"/>
      <c r="F101" s="81">
        <f>SUM(F95:F100)</f>
        <v>67789</v>
      </c>
      <c r="G101" s="74">
        <f>SUM(G95:G100)</f>
        <v>50339.97</v>
      </c>
      <c r="H101" s="74">
        <f>SUM(H95:H100)</f>
        <v>65609.61</v>
      </c>
      <c r="I101" s="74">
        <f>SUM(I95:I98)</f>
        <v>68801.97</v>
      </c>
      <c r="L101" s="43"/>
      <c r="M101" s="43"/>
    </row>
    <row r="102" spans="1:9" ht="28.5" customHeight="1">
      <c r="A102" s="1"/>
      <c r="B102" s="1"/>
      <c r="C102" s="1" t="s">
        <v>141</v>
      </c>
      <c r="D102" s="1"/>
      <c r="E102" s="1"/>
      <c r="F102" s="81">
        <v>360</v>
      </c>
      <c r="G102" s="67">
        <v>1056</v>
      </c>
      <c r="H102" s="67">
        <v>360</v>
      </c>
      <c r="I102" s="82">
        <v>1000</v>
      </c>
    </row>
    <row r="103" spans="1:9" ht="15">
      <c r="A103" s="1"/>
      <c r="B103" s="1" t="s">
        <v>142</v>
      </c>
      <c r="C103" s="1"/>
      <c r="D103" s="1"/>
      <c r="E103" s="1"/>
      <c r="F103" s="69">
        <f>SUM(F93,F101,F102)</f>
        <v>96049</v>
      </c>
      <c r="G103" s="83">
        <f>SUM(G93,G101,G102)</f>
        <v>66228</v>
      </c>
      <c r="H103" s="83">
        <f>SUM(H93,H101,H102)</f>
        <v>79583.01</v>
      </c>
      <c r="I103" s="83">
        <f>SUM(I93,I102,I101)</f>
        <v>93739.47</v>
      </c>
    </row>
    <row r="104" spans="1:9" ht="28.5" customHeight="1">
      <c r="A104" s="1"/>
      <c r="B104" s="1" t="s">
        <v>143</v>
      </c>
      <c r="C104" s="1"/>
      <c r="D104" s="1"/>
      <c r="E104" s="1"/>
      <c r="F104" s="81">
        <v>67381</v>
      </c>
      <c r="G104" s="74">
        <v>65050.97</v>
      </c>
      <c r="H104" s="74">
        <v>65050.97</v>
      </c>
      <c r="I104" s="74">
        <v>73103.4</v>
      </c>
    </row>
    <row r="105" spans="1:9" ht="15">
      <c r="A105" s="1"/>
      <c r="B105" s="1" t="s">
        <v>144</v>
      </c>
      <c r="C105" s="1"/>
      <c r="D105" s="1"/>
      <c r="E105" s="1"/>
      <c r="F105" s="68"/>
      <c r="G105" s="67"/>
      <c r="H105" s="67"/>
      <c r="I105" s="67"/>
    </row>
    <row r="106" spans="1:9" ht="15">
      <c r="A106" s="1"/>
      <c r="B106" s="1"/>
      <c r="C106" s="1" t="s">
        <v>145</v>
      </c>
      <c r="D106" s="1"/>
      <c r="E106" s="1"/>
      <c r="F106" s="68">
        <v>26400</v>
      </c>
      <c r="G106" s="67">
        <v>22199.5</v>
      </c>
      <c r="H106" s="67">
        <v>28399</v>
      </c>
      <c r="I106" s="67">
        <v>29000</v>
      </c>
    </row>
    <row r="107" spans="1:11" ht="15">
      <c r="A107" s="1"/>
      <c r="B107" s="1"/>
      <c r="C107" s="1" t="s">
        <v>236</v>
      </c>
      <c r="D107" s="1"/>
      <c r="E107" s="1"/>
      <c r="F107" s="68">
        <v>0</v>
      </c>
      <c r="G107" s="67">
        <v>715</v>
      </c>
      <c r="H107" s="67"/>
      <c r="I107" s="67">
        <v>715</v>
      </c>
      <c r="K107" s="109"/>
    </row>
    <row r="108" spans="1:9" ht="15.75" thickBot="1">
      <c r="A108" s="1"/>
      <c r="B108" s="1"/>
      <c r="C108" s="1" t="s">
        <v>146</v>
      </c>
      <c r="D108" s="1"/>
      <c r="E108" s="1"/>
      <c r="F108" s="68">
        <v>2800</v>
      </c>
      <c r="G108" s="64">
        <v>2750</v>
      </c>
      <c r="H108" s="64">
        <v>2500</v>
      </c>
      <c r="I108" s="66">
        <v>2800</v>
      </c>
    </row>
    <row r="109" spans="1:9" ht="15">
      <c r="A109" s="1"/>
      <c r="B109" s="1" t="s">
        <v>147</v>
      </c>
      <c r="C109" s="1"/>
      <c r="D109" s="1"/>
      <c r="E109" s="1"/>
      <c r="F109" s="81">
        <f>SUM(F106:F108)</f>
        <v>29200</v>
      </c>
      <c r="G109" s="74">
        <f>SUM(G105:G108)</f>
        <v>25664.5</v>
      </c>
      <c r="H109" s="74">
        <f>SUM(H106:H108)</f>
        <v>30899</v>
      </c>
      <c r="I109" s="74">
        <f>SUM(I106:I108)</f>
        <v>32515</v>
      </c>
    </row>
    <row r="110" spans="1:8" ht="28.5" customHeight="1">
      <c r="A110" s="1"/>
      <c r="B110" s="1" t="s">
        <v>148</v>
      </c>
      <c r="C110" s="1"/>
      <c r="D110" s="1"/>
      <c r="E110" s="1"/>
      <c r="G110" s="5"/>
      <c r="H110" s="5"/>
    </row>
    <row r="111" spans="1:9" ht="15">
      <c r="A111" s="1"/>
      <c r="B111" s="1"/>
      <c r="C111" s="1" t="s">
        <v>149</v>
      </c>
      <c r="D111" s="1"/>
      <c r="E111" s="1"/>
      <c r="F111" s="68">
        <v>20000</v>
      </c>
      <c r="G111" s="67">
        <v>12722.5</v>
      </c>
      <c r="H111" s="67">
        <v>17522.5</v>
      </c>
      <c r="I111" s="67">
        <v>18000</v>
      </c>
    </row>
    <row r="112" spans="1:9" ht="15">
      <c r="A112" s="1"/>
      <c r="B112" s="1"/>
      <c r="C112" s="1"/>
      <c r="D112" s="1" t="s">
        <v>150</v>
      </c>
      <c r="E112" s="1"/>
      <c r="F112" s="68">
        <v>300</v>
      </c>
      <c r="G112" s="67">
        <v>258.55</v>
      </c>
      <c r="H112" s="67">
        <v>258.55</v>
      </c>
      <c r="I112" s="67">
        <v>300</v>
      </c>
    </row>
    <row r="113" spans="1:9" ht="15.75" thickBot="1">
      <c r="A113" s="1"/>
      <c r="B113" s="1"/>
      <c r="C113" s="1"/>
      <c r="D113" s="1" t="s">
        <v>130</v>
      </c>
      <c r="E113" s="1"/>
      <c r="F113" s="68">
        <v>20</v>
      </c>
      <c r="G113" s="67">
        <v>0</v>
      </c>
      <c r="H113" s="67">
        <v>0</v>
      </c>
      <c r="I113" s="78">
        <v>20</v>
      </c>
    </row>
    <row r="114" spans="1:9" ht="15" customHeight="1">
      <c r="A114" s="1"/>
      <c r="B114" s="1"/>
      <c r="C114" s="1" t="s">
        <v>152</v>
      </c>
      <c r="D114" s="1"/>
      <c r="E114" s="1"/>
      <c r="F114" s="68">
        <v>800</v>
      </c>
      <c r="G114" s="67">
        <v>640.99</v>
      </c>
      <c r="H114" s="67">
        <v>800</v>
      </c>
      <c r="I114" s="67">
        <v>800</v>
      </c>
    </row>
    <row r="115" spans="1:9" ht="15.75" customHeight="1">
      <c r="A115" s="1"/>
      <c r="B115" s="1"/>
      <c r="C115" s="1" t="s">
        <v>179</v>
      </c>
      <c r="D115" s="1"/>
      <c r="E115" s="1"/>
      <c r="F115" s="68">
        <v>7000</v>
      </c>
      <c r="G115" s="67">
        <v>6006.42</v>
      </c>
      <c r="H115" s="67">
        <v>6050</v>
      </c>
      <c r="I115" s="67">
        <v>7000</v>
      </c>
    </row>
    <row r="116" spans="1:9" ht="15.75" customHeight="1">
      <c r="A116" s="1"/>
      <c r="B116" s="1"/>
      <c r="C116" s="1" t="s">
        <v>180</v>
      </c>
      <c r="D116" s="1"/>
      <c r="E116" s="1"/>
      <c r="F116" s="68"/>
      <c r="G116" s="67"/>
      <c r="H116" s="67"/>
      <c r="I116" s="67"/>
    </row>
    <row r="117" spans="1:9" ht="15">
      <c r="A117" s="1"/>
      <c r="B117" s="1"/>
      <c r="C117" s="1" t="s">
        <v>237</v>
      </c>
      <c r="D117" s="1"/>
      <c r="E117" s="1"/>
      <c r="F117" s="68"/>
      <c r="G117" s="64">
        <v>210</v>
      </c>
      <c r="H117" s="64"/>
      <c r="I117" s="64"/>
    </row>
    <row r="118" spans="1:9" ht="15">
      <c r="A118" s="1"/>
      <c r="B118" s="1"/>
      <c r="C118" s="1" t="s">
        <v>151</v>
      </c>
      <c r="D118" s="1"/>
      <c r="E118" s="1"/>
      <c r="F118" s="81">
        <f>SUM(F111:F117)</f>
        <v>28120</v>
      </c>
      <c r="G118" s="74">
        <f>SUM(G111:G117)</f>
        <v>19838.46</v>
      </c>
      <c r="H118" s="74">
        <f>SUM(H111:H117)</f>
        <v>24631.05</v>
      </c>
      <c r="I118" s="74">
        <f>SUM(I111:I117)</f>
        <v>26120</v>
      </c>
    </row>
    <row r="119" spans="1:9" ht="15">
      <c r="A119" s="1"/>
      <c r="B119" s="1"/>
      <c r="C119" s="1" t="s">
        <v>139</v>
      </c>
      <c r="D119" s="1"/>
      <c r="E119" s="1"/>
      <c r="F119" s="68"/>
      <c r="G119" s="67"/>
      <c r="H119" s="67"/>
      <c r="I119" s="67"/>
    </row>
    <row r="120" spans="1:9" ht="15">
      <c r="A120" s="1"/>
      <c r="B120" s="1"/>
      <c r="C120" s="1"/>
      <c r="D120" s="1" t="s">
        <v>78</v>
      </c>
      <c r="E120" s="1"/>
      <c r="F120" s="68">
        <v>5000</v>
      </c>
      <c r="G120" s="67">
        <v>4895.82</v>
      </c>
      <c r="H120" s="67">
        <v>5000</v>
      </c>
      <c r="I120" s="67">
        <v>5000</v>
      </c>
    </row>
    <row r="121" spans="1:9" ht="15">
      <c r="A121" s="1"/>
      <c r="B121" s="1"/>
      <c r="C121" s="1"/>
      <c r="D121" s="1" t="s">
        <v>153</v>
      </c>
      <c r="E121" s="1"/>
      <c r="F121" s="68">
        <v>6500</v>
      </c>
      <c r="G121" s="67">
        <v>5225</v>
      </c>
      <c r="H121" s="67">
        <v>6500</v>
      </c>
      <c r="I121" s="67">
        <v>6500</v>
      </c>
    </row>
    <row r="122" spans="1:9" ht="15">
      <c r="A122" s="1"/>
      <c r="B122" s="1"/>
      <c r="C122" s="1"/>
      <c r="D122" s="1" t="s">
        <v>154</v>
      </c>
      <c r="E122" s="1"/>
      <c r="F122" s="68">
        <v>6578</v>
      </c>
      <c r="G122" s="67">
        <v>6026.01</v>
      </c>
      <c r="H122" s="67">
        <v>6700</v>
      </c>
      <c r="I122" s="67">
        <v>6700</v>
      </c>
    </row>
    <row r="123" spans="1:9" ht="15">
      <c r="A123" s="1"/>
      <c r="B123" s="1"/>
      <c r="C123" s="1"/>
      <c r="D123" s="1" t="s">
        <v>155</v>
      </c>
      <c r="E123" s="1"/>
      <c r="F123" s="68">
        <v>240</v>
      </c>
      <c r="G123" s="67"/>
      <c r="H123" s="67"/>
      <c r="I123" s="79">
        <v>240</v>
      </c>
    </row>
    <row r="124" spans="1:9" ht="15">
      <c r="A124" s="1"/>
      <c r="B124" s="1"/>
      <c r="C124" s="1" t="s">
        <v>156</v>
      </c>
      <c r="D124" s="1"/>
      <c r="E124" s="1"/>
      <c r="F124" s="81">
        <f>SUM(F120:F123)</f>
        <v>18318</v>
      </c>
      <c r="G124" s="74">
        <f>SUM(G120:G123)</f>
        <v>16146.83</v>
      </c>
      <c r="H124" s="74">
        <f>SUM(H120:H123)</f>
        <v>18200</v>
      </c>
      <c r="I124" s="74">
        <f>SUM(I120:I123)</f>
        <v>18440</v>
      </c>
    </row>
    <row r="125" spans="1:9" ht="28.5" customHeight="1">
      <c r="A125" s="1"/>
      <c r="B125" s="1" t="s">
        <v>157</v>
      </c>
      <c r="C125" s="1"/>
      <c r="D125" s="1"/>
      <c r="E125" s="1" t="s">
        <v>181</v>
      </c>
      <c r="F125" s="83">
        <f>SUM(F124,F118,F109)</f>
        <v>75638</v>
      </c>
      <c r="G125" s="83">
        <f>SUM(G124,G118,G109)</f>
        <v>61649.79</v>
      </c>
      <c r="H125" s="83">
        <f>SUM(H124,H118,H109)</f>
        <v>73730.05</v>
      </c>
      <c r="I125" s="83">
        <f>SUM(I124,I118,I109)</f>
        <v>77075</v>
      </c>
    </row>
    <row r="126" spans="1:9" ht="28.5" customHeight="1">
      <c r="A126" s="1"/>
      <c r="B126" s="1"/>
      <c r="C126" s="1"/>
      <c r="D126" s="1"/>
      <c r="E126" s="1" t="s">
        <v>229</v>
      </c>
      <c r="F126" s="77">
        <f>SUM(F124,F118,F109,F104,F101,F102,F93)</f>
        <v>239068</v>
      </c>
      <c r="G126" s="77">
        <f>SUM(G124,G118,G109,G104,G101,G102,G93)</f>
        <v>192928.76</v>
      </c>
      <c r="H126" s="77">
        <f>SUM(H124,H118,H109,H104,H101,H93,)</f>
        <v>218004.03</v>
      </c>
      <c r="I126" s="77">
        <f>SUM(I124,I118,I109,I104,I101,I93,)</f>
        <v>242917.87</v>
      </c>
    </row>
    <row r="127" spans="1:10" ht="28.5" customHeight="1">
      <c r="A127" s="1"/>
      <c r="B127" s="1" t="s">
        <v>158</v>
      </c>
      <c r="C127" s="1"/>
      <c r="D127" s="1"/>
      <c r="E127" s="1"/>
      <c r="F127" s="76">
        <v>5450</v>
      </c>
      <c r="G127" s="77">
        <v>5450</v>
      </c>
      <c r="H127" s="77">
        <v>5000</v>
      </c>
      <c r="I127" s="77">
        <v>6500</v>
      </c>
      <c r="J127" s="5" t="s">
        <v>249</v>
      </c>
    </row>
    <row r="128" spans="1:9" ht="15">
      <c r="A128" s="1"/>
      <c r="B128" s="1" t="s">
        <v>232</v>
      </c>
      <c r="C128" s="1"/>
      <c r="D128" s="1"/>
      <c r="E128" s="1"/>
      <c r="F128" s="68">
        <v>40</v>
      </c>
      <c r="G128" s="67"/>
      <c r="H128" s="67"/>
      <c r="I128" s="67">
        <v>40</v>
      </c>
    </row>
    <row r="129" spans="1:9" ht="15">
      <c r="A129" s="1"/>
      <c r="B129" s="1" t="s">
        <v>159</v>
      </c>
      <c r="C129" s="1"/>
      <c r="D129" s="1"/>
      <c r="E129" s="1"/>
      <c r="F129" s="84"/>
      <c r="G129" s="64"/>
      <c r="H129" s="64"/>
      <c r="I129" s="64"/>
    </row>
    <row r="130" spans="1:9" ht="15">
      <c r="A130" s="1"/>
      <c r="B130" s="1" t="s">
        <v>160</v>
      </c>
      <c r="C130" s="1"/>
      <c r="D130" s="1"/>
      <c r="E130" s="1"/>
      <c r="F130" s="68">
        <v>40</v>
      </c>
      <c r="G130" s="67">
        <f>SUM(G128:G129)</f>
        <v>0</v>
      </c>
      <c r="H130" s="67">
        <f>SUM(H128:H129)</f>
        <v>0</v>
      </c>
      <c r="I130" s="67">
        <f>SUM(I128:I129)</f>
        <v>40</v>
      </c>
    </row>
    <row r="131" spans="1:9" ht="28.5" customHeight="1">
      <c r="A131" s="1"/>
      <c r="B131" s="1" t="s">
        <v>161</v>
      </c>
      <c r="C131" s="1"/>
      <c r="D131" s="1"/>
      <c r="E131" s="1"/>
      <c r="F131" s="68"/>
      <c r="G131" s="67"/>
      <c r="H131" s="67"/>
      <c r="I131" s="67"/>
    </row>
    <row r="132" spans="1:9" ht="15">
      <c r="A132" s="1"/>
      <c r="B132" s="1"/>
      <c r="C132" s="1" t="s">
        <v>162</v>
      </c>
      <c r="D132" s="1"/>
      <c r="E132" s="1"/>
      <c r="F132" s="68">
        <v>1500</v>
      </c>
      <c r="G132" s="67">
        <v>658</v>
      </c>
      <c r="H132" s="67">
        <v>658</v>
      </c>
      <c r="I132" s="67">
        <v>1000</v>
      </c>
    </row>
    <row r="133" spans="1:9" ht="15">
      <c r="A133" s="1"/>
      <c r="B133" s="1"/>
      <c r="C133" s="1" t="s">
        <v>163</v>
      </c>
      <c r="D133" s="1"/>
      <c r="E133" s="1"/>
      <c r="F133" s="68">
        <v>1700</v>
      </c>
      <c r="G133" s="67">
        <v>2429.6</v>
      </c>
      <c r="H133" s="64">
        <v>2500</v>
      </c>
      <c r="I133" s="64">
        <v>1700</v>
      </c>
    </row>
    <row r="134" spans="1:9" ht="15">
      <c r="A134" s="1"/>
      <c r="B134" s="1" t="s">
        <v>164</v>
      </c>
      <c r="C134" s="1"/>
      <c r="D134" s="1"/>
      <c r="E134" s="1"/>
      <c r="F134" s="68">
        <v>2800</v>
      </c>
      <c r="G134" s="67">
        <f>SUM(G132:G133)</f>
        <v>3087.6</v>
      </c>
      <c r="H134" s="67">
        <f>SUM(H132:H133)</f>
        <v>3158</v>
      </c>
      <c r="I134" s="67">
        <f>SUM(I132:I133)</f>
        <v>2700</v>
      </c>
    </row>
    <row r="135" spans="1:9" ht="15">
      <c r="A135" s="1"/>
      <c r="B135" s="1" t="s">
        <v>182</v>
      </c>
      <c r="C135" s="1"/>
      <c r="D135" s="1"/>
      <c r="E135" s="1"/>
      <c r="F135" s="76">
        <f>SUM(F134,F130)</f>
        <v>2840</v>
      </c>
      <c r="G135" s="77">
        <f>SUM(G134,G130)</f>
        <v>3087.6</v>
      </c>
      <c r="H135" s="77">
        <f>SUM(H134,H130)</f>
        <v>3158</v>
      </c>
      <c r="I135" s="77">
        <f>SUM(I134,I130)</f>
        <v>2740</v>
      </c>
    </row>
    <row r="136" spans="1:8" ht="28.5" customHeight="1">
      <c r="A136" s="1"/>
      <c r="B136" s="1" t="s">
        <v>165</v>
      </c>
      <c r="C136" s="1"/>
      <c r="D136" s="1"/>
      <c r="E136" s="1"/>
      <c r="G136" s="5"/>
      <c r="H136" s="5"/>
    </row>
    <row r="137" spans="1:9" ht="15.75" thickBot="1">
      <c r="A137" s="1"/>
      <c r="B137" s="1"/>
      <c r="C137" s="1" t="s">
        <v>238</v>
      </c>
      <c r="D137" s="1"/>
      <c r="E137" s="1"/>
      <c r="F137" s="76"/>
      <c r="G137" s="77">
        <v>455</v>
      </c>
      <c r="H137" s="77"/>
      <c r="I137" s="101">
        <v>10000</v>
      </c>
    </row>
    <row r="138" spans="1:10" ht="15">
      <c r="A138" s="1"/>
      <c r="B138" s="1" t="s">
        <v>166</v>
      </c>
      <c r="C138" s="1"/>
      <c r="D138" s="1"/>
      <c r="E138" s="1"/>
      <c r="F138" s="68">
        <v>10000</v>
      </c>
      <c r="G138" s="67">
        <v>5031.78</v>
      </c>
      <c r="H138" s="67">
        <v>5486.78</v>
      </c>
      <c r="I138" s="67">
        <v>10000</v>
      </c>
      <c r="J138" s="58"/>
    </row>
    <row r="139" spans="1:11" ht="15.75" customHeight="1">
      <c r="A139" s="1"/>
      <c r="B139" s="1"/>
      <c r="C139" s="1"/>
      <c r="D139" s="1"/>
      <c r="E139" s="1"/>
      <c r="F139" s="76"/>
      <c r="G139" s="77"/>
      <c r="H139" s="77"/>
      <c r="I139" s="77"/>
      <c r="K139" s="43"/>
    </row>
    <row r="140" spans="1:9" ht="15.75" customHeight="1">
      <c r="A140" s="1"/>
      <c r="B140" s="1" t="s">
        <v>167</v>
      </c>
      <c r="C140" s="1"/>
      <c r="D140" s="1"/>
      <c r="E140" s="1"/>
      <c r="F140" s="76">
        <v>10369.52</v>
      </c>
      <c r="G140" s="77">
        <v>10860.24</v>
      </c>
      <c r="H140" s="77">
        <v>18077.03</v>
      </c>
      <c r="I140" s="77">
        <v>46000</v>
      </c>
    </row>
    <row r="141" spans="1:9" ht="28.5" customHeight="1">
      <c r="A141" s="1"/>
      <c r="B141" s="1"/>
      <c r="C141" s="1" t="s">
        <v>168</v>
      </c>
      <c r="D141" s="1"/>
      <c r="E141" s="1"/>
      <c r="F141" s="76">
        <v>600</v>
      </c>
      <c r="G141" s="77"/>
      <c r="H141" s="77">
        <v>592.75</v>
      </c>
      <c r="I141" s="77">
        <v>600</v>
      </c>
    </row>
    <row r="142" spans="1:9" ht="14.25">
      <c r="A142" s="1"/>
      <c r="B142" s="1"/>
      <c r="C142" s="1" t="s">
        <v>169</v>
      </c>
      <c r="D142" s="1"/>
      <c r="E142" s="1"/>
      <c r="F142" s="68">
        <v>2700</v>
      </c>
      <c r="G142" s="67">
        <v>2649.98</v>
      </c>
      <c r="H142" s="67">
        <v>2700</v>
      </c>
      <c r="I142" s="67">
        <v>2700</v>
      </c>
    </row>
    <row r="143" spans="1:9" ht="15" thickBot="1">
      <c r="A143" s="1"/>
      <c r="B143" s="1"/>
      <c r="C143" s="1"/>
      <c r="D143" s="1" t="s">
        <v>3</v>
      </c>
      <c r="E143" s="1"/>
      <c r="F143" s="68">
        <v>3574</v>
      </c>
      <c r="G143" s="64"/>
      <c r="H143" s="64">
        <v>2100</v>
      </c>
      <c r="I143" s="78">
        <v>2100</v>
      </c>
    </row>
    <row r="144" spans="1:9" ht="14.25">
      <c r="A144" s="1"/>
      <c r="B144" s="1"/>
      <c r="C144" s="1" t="s">
        <v>170</v>
      </c>
      <c r="D144" s="1"/>
      <c r="E144" s="1"/>
      <c r="F144" s="76">
        <f>SUM(F142:F143)</f>
        <v>6274</v>
      </c>
      <c r="G144" s="77">
        <f>SUM(G142:G143)</f>
        <v>2649.98</v>
      </c>
      <c r="H144" s="77">
        <f>SUM(H142:H143)</f>
        <v>4800</v>
      </c>
      <c r="I144" s="77">
        <f>SUM(I142:I143)</f>
        <v>4800</v>
      </c>
    </row>
    <row r="145" spans="1:11" ht="23.25" customHeight="1">
      <c r="A145" s="1"/>
      <c r="B145" s="1"/>
      <c r="C145" s="1" t="s">
        <v>171</v>
      </c>
      <c r="D145" s="1"/>
      <c r="E145" s="1"/>
      <c r="F145" s="68"/>
      <c r="G145" s="77"/>
      <c r="H145" s="77">
        <v>30.7</v>
      </c>
      <c r="I145" s="77">
        <v>30.7</v>
      </c>
      <c r="K145" s="43"/>
    </row>
    <row r="146" spans="1:9" ht="18.75" customHeight="1" thickBot="1">
      <c r="A146" s="1"/>
      <c r="B146" s="1"/>
      <c r="C146" s="1" t="s">
        <v>172</v>
      </c>
      <c r="D146" s="1"/>
      <c r="E146" s="1"/>
      <c r="F146" s="76">
        <v>50000</v>
      </c>
      <c r="G146" s="77">
        <v>48540.31</v>
      </c>
      <c r="H146" s="77">
        <v>50000</v>
      </c>
      <c r="I146" s="85">
        <v>50000</v>
      </c>
    </row>
    <row r="147" spans="1:9" ht="15" thickBot="1">
      <c r="A147" s="1"/>
      <c r="B147" s="1"/>
      <c r="C147" s="1"/>
      <c r="D147" s="1"/>
      <c r="E147" s="1"/>
      <c r="F147" s="68">
        <f>SUM(F144:F146)</f>
        <v>56274</v>
      </c>
      <c r="G147" s="67">
        <f>SUM(G144:G146)</f>
        <v>51190.29</v>
      </c>
      <c r="H147" s="67">
        <f>SUM(H144:H146)</f>
        <v>54830.7</v>
      </c>
      <c r="I147" s="86">
        <f>SUM(I144:I146)</f>
        <v>54830.7</v>
      </c>
    </row>
    <row r="148" spans="1:9" ht="14.25">
      <c r="A148" s="1"/>
      <c r="B148" s="1" t="s">
        <v>173</v>
      </c>
      <c r="C148" s="1"/>
      <c r="D148" s="1"/>
      <c r="E148" s="1"/>
      <c r="F148" s="87">
        <f>SUM(F146,F141,F140,F135,F127,F126,F83,F71,F144,F145,F137)</f>
        <v>470202.31</v>
      </c>
      <c r="G148" s="87">
        <f>SUM(G146,G141,G140,G135,G127,G126,G83,G71,G144,G145,G137)</f>
        <v>395321.55</v>
      </c>
      <c r="H148" s="87">
        <f>SUM(H146,H141,H140,H135,H127,H126,H83,H71,H144,H145,H137)</f>
        <v>452562.47000000003</v>
      </c>
      <c r="I148" s="87">
        <f>SUM(I146,I141,I140,I135,I127,I126,I83,I71,I144,I145,I137)</f>
        <v>691108.1</v>
      </c>
    </row>
    <row r="149" spans="1:9" ht="28.5" customHeight="1">
      <c r="A149" s="1" t="s">
        <v>174</v>
      </c>
      <c r="B149" s="1"/>
      <c r="C149" s="59"/>
      <c r="D149" s="59"/>
      <c r="E149" s="59"/>
      <c r="F149" s="63"/>
      <c r="G149"/>
      <c r="H149"/>
      <c r="I149"/>
    </row>
    <row r="150" spans="1:9" s="2" customFormat="1" ht="28.5" customHeight="1">
      <c r="A150" s="59"/>
      <c r="B150" s="59"/>
      <c r="C150" s="4"/>
      <c r="D150" s="4"/>
      <c r="E150" s="4" t="s">
        <v>221</v>
      </c>
      <c r="F150" s="60"/>
      <c r="G150" s="4"/>
      <c r="H150" s="4"/>
      <c r="I150" s="5"/>
    </row>
    <row r="151" spans="5:6" ht="14.25">
      <c r="E151" s="4" t="s">
        <v>220</v>
      </c>
      <c r="F151" s="60">
        <v>5584</v>
      </c>
    </row>
    <row r="152" spans="5:6" ht="15">
      <c r="E152" s="4" t="s">
        <v>219</v>
      </c>
      <c r="F152" s="62">
        <v>30000</v>
      </c>
    </row>
    <row r="153" ht="14.25">
      <c r="F153" s="60">
        <f>SUM(F151:F152)</f>
        <v>35584</v>
      </c>
    </row>
    <row r="154" ht="14.25">
      <c r="F154" s="60">
        <v>10000</v>
      </c>
    </row>
  </sheetData>
  <sheetProtection/>
  <printOptions gridLines="1" headings="1"/>
  <pageMargins left="0.25" right="0.25" top="0.75" bottom="0.75" header="0.3" footer="0.3"/>
  <pageSetup cellComments="asDisplayed" horizontalDpi="600" verticalDpi="600" orientation="landscape" scale="94" r:id="rId4"/>
  <headerFooter>
    <oddHeader>&amp;L&amp;"Arial,Regular"&amp;9 11:40 AM
 10/16/14
 Cash Basis&amp;C&amp;"Arial,Regular"&amp;12 TOWN OF MAZOMANIE
&amp;14 2015 proposed Budget 
</oddHeader>
    <oddFooter>&amp;R&amp;"Arial,Regular"&amp;9 Page &amp;P of &amp;N</oddFooter>
  </headerFooter>
  <rowBreaks count="5" manualBreakCount="5">
    <brk id="26" max="255" man="1"/>
    <brk id="55" max="255" man="1"/>
    <brk id="83" max="255" man="1"/>
    <brk id="109" max="255" man="1"/>
    <brk id="135" max="255" man="1"/>
  </rowBreaks>
  <ignoredErrors>
    <ignoredError sqref="G109" formulaRange="1"/>
  </ignoredErrors>
  <drawing r:id="rId3"/>
  <legacyDrawing r:id="rId2"/>
</worksheet>
</file>

<file path=xl/worksheets/sheet2.xml><?xml version="1.0" encoding="utf-8"?>
<worksheet xmlns="http://schemas.openxmlformats.org/spreadsheetml/2006/main" xmlns:r="http://schemas.openxmlformats.org/officeDocument/2006/relationships">
  <dimension ref="A1:K71"/>
  <sheetViews>
    <sheetView zoomScalePageLayoutView="0" workbookViewId="0" topLeftCell="A25">
      <selection activeCell="H16" sqref="H16"/>
    </sheetView>
  </sheetViews>
  <sheetFormatPr defaultColWidth="9.140625" defaultRowHeight="15"/>
  <cols>
    <col min="1" max="1" width="11.140625" style="0" customWidth="1"/>
    <col min="2" max="2" width="7.28125" style="0" customWidth="1"/>
    <col min="3" max="3" width="5.421875" style="0" customWidth="1"/>
    <col min="4" max="4" width="15.57421875" style="0" customWidth="1"/>
    <col min="5" max="5" width="12.28125" style="43" customWidth="1"/>
    <col min="6" max="6" width="14.8515625" style="0" customWidth="1"/>
    <col min="7" max="7" width="12.8515625" style="0" customWidth="1"/>
    <col min="8" max="8" width="12.140625" style="0" customWidth="1"/>
  </cols>
  <sheetData>
    <row r="1" spans="1:8" s="39" customFormat="1" ht="31.5" customHeight="1" thickBot="1" thickTop="1">
      <c r="A1" s="42" t="s">
        <v>209</v>
      </c>
      <c r="B1" s="3"/>
      <c r="C1" s="3"/>
      <c r="D1" s="3"/>
      <c r="E1" s="130" t="s">
        <v>227</v>
      </c>
      <c r="F1" s="40" t="s">
        <v>239</v>
      </c>
      <c r="G1" s="40" t="s">
        <v>240</v>
      </c>
      <c r="H1" s="41" t="s">
        <v>241</v>
      </c>
    </row>
    <row r="2" spans="1:8" ht="15.75" thickTop="1">
      <c r="A2" s="1" t="s">
        <v>175</v>
      </c>
      <c r="B2" s="1"/>
      <c r="C2" s="1"/>
      <c r="D2" s="1"/>
      <c r="E2" s="43">
        <v>209692</v>
      </c>
      <c r="F2" s="5">
        <v>209692</v>
      </c>
      <c r="G2" s="5">
        <v>209692</v>
      </c>
      <c r="H2" s="5">
        <v>246964</v>
      </c>
    </row>
    <row r="3" spans="1:8" ht="15">
      <c r="A3" s="1" t="s">
        <v>0</v>
      </c>
      <c r="B3" s="1"/>
      <c r="C3" s="1"/>
      <c r="D3" s="1"/>
      <c r="F3" s="5"/>
      <c r="G3" s="5"/>
      <c r="H3" s="5"/>
    </row>
    <row r="4" spans="1:8" ht="15">
      <c r="A4" s="1"/>
      <c r="B4" s="1" t="s">
        <v>1</v>
      </c>
      <c r="C4" s="1"/>
      <c r="D4" s="1"/>
      <c r="F4" s="5"/>
      <c r="G4" s="5"/>
      <c r="H4" s="5"/>
    </row>
    <row r="5" spans="1:8" ht="15">
      <c r="A5" s="1"/>
      <c r="B5" s="1"/>
      <c r="C5" s="1" t="s">
        <v>2</v>
      </c>
      <c r="D5" s="1"/>
      <c r="E5" s="111">
        <v>3700</v>
      </c>
      <c r="F5" s="70">
        <v>3048</v>
      </c>
      <c r="G5" s="70">
        <v>3700</v>
      </c>
      <c r="H5" s="70">
        <v>4000</v>
      </c>
    </row>
    <row r="6" spans="1:8" ht="18" thickBot="1">
      <c r="A6" s="1"/>
      <c r="B6" s="1"/>
      <c r="C6" s="1" t="s">
        <v>3</v>
      </c>
      <c r="D6" s="1"/>
      <c r="E6" s="112">
        <v>4161</v>
      </c>
      <c r="F6" s="71">
        <v>0</v>
      </c>
      <c r="G6" s="71">
        <v>4161</v>
      </c>
      <c r="H6" s="91">
        <v>4250</v>
      </c>
    </row>
    <row r="7" spans="1:8" ht="15">
      <c r="A7" s="1"/>
      <c r="B7" s="1" t="s">
        <v>4</v>
      </c>
      <c r="C7" s="1"/>
      <c r="D7" s="1"/>
      <c r="E7" s="73">
        <f>SUM(E5:E6)</f>
        <v>7861</v>
      </c>
      <c r="F7" s="73">
        <f>SUM(F5:F6)</f>
        <v>3048</v>
      </c>
      <c r="G7" s="73">
        <f>SUM(G5:G6)</f>
        <v>7861</v>
      </c>
      <c r="H7" s="73">
        <f>SUM(H5:H6)</f>
        <v>8250</v>
      </c>
    </row>
    <row r="8" spans="1:8" ht="15.75" thickBot="1">
      <c r="A8" s="1"/>
      <c r="B8" s="1" t="s">
        <v>5</v>
      </c>
      <c r="C8" s="1"/>
      <c r="D8" s="1"/>
      <c r="E8" s="113"/>
      <c r="F8" s="70"/>
      <c r="G8" s="70"/>
      <c r="H8" s="91"/>
    </row>
    <row r="9" spans="1:8" ht="15">
      <c r="A9" s="1"/>
      <c r="B9" s="1" t="s">
        <v>210</v>
      </c>
      <c r="C9" s="1"/>
      <c r="D9" s="1"/>
      <c r="E9" s="111"/>
      <c r="F9" s="72"/>
      <c r="G9" s="72"/>
      <c r="H9" s="114"/>
    </row>
    <row r="10" spans="1:8" ht="15">
      <c r="A10" s="1"/>
      <c r="E10" s="111"/>
      <c r="F10" s="115"/>
      <c r="G10" s="115"/>
      <c r="H10" s="115"/>
    </row>
    <row r="11" spans="1:8" ht="15">
      <c r="A11" s="1" t="s">
        <v>6</v>
      </c>
      <c r="B11" s="1"/>
      <c r="C11" s="1"/>
      <c r="D11" s="1"/>
      <c r="E11" s="96">
        <f>SUM(E7,E9,E8)</f>
        <v>7861</v>
      </c>
      <c r="F11" s="96">
        <f>SUM(F7,F9,F8)</f>
        <v>3048</v>
      </c>
      <c r="G11" s="96">
        <f>SUM(G7,G9,G8)</f>
        <v>7861</v>
      </c>
      <c r="H11" s="96">
        <f>SUM(H7,H9,H8)</f>
        <v>8250</v>
      </c>
    </row>
    <row r="12" spans="1:8" ht="15">
      <c r="A12" s="1" t="s">
        <v>7</v>
      </c>
      <c r="B12" s="1"/>
      <c r="C12" s="1"/>
      <c r="D12" s="1"/>
      <c r="E12" s="111"/>
      <c r="F12" s="70"/>
      <c r="G12" s="70"/>
      <c r="H12" s="70"/>
    </row>
    <row r="13" spans="1:8" ht="15">
      <c r="A13" s="1"/>
      <c r="B13" s="1" t="s">
        <v>8</v>
      </c>
      <c r="C13" s="1"/>
      <c r="D13" s="1"/>
      <c r="E13" s="111">
        <v>14132</v>
      </c>
      <c r="F13" s="70">
        <v>2151.7</v>
      </c>
      <c r="G13" s="70">
        <v>14132</v>
      </c>
      <c r="H13" s="70">
        <v>14346</v>
      </c>
    </row>
    <row r="14" spans="1:8" ht="15">
      <c r="A14" s="1"/>
      <c r="B14" s="1" t="s">
        <v>9</v>
      </c>
      <c r="C14" s="132"/>
      <c r="D14" s="132"/>
      <c r="E14" s="116">
        <v>3800</v>
      </c>
      <c r="F14" s="117">
        <v>4284.63</v>
      </c>
      <c r="G14" s="117">
        <v>4284.63</v>
      </c>
      <c r="H14" s="117">
        <v>4300</v>
      </c>
    </row>
    <row r="15" spans="1:8" ht="14.25">
      <c r="A15" s="1"/>
      <c r="B15" s="1" t="s">
        <v>10</v>
      </c>
      <c r="C15" s="1"/>
      <c r="D15" s="1"/>
      <c r="E15" s="116">
        <v>19</v>
      </c>
      <c r="F15" s="117">
        <v>24</v>
      </c>
      <c r="G15" s="117">
        <v>24</v>
      </c>
      <c r="H15" s="117">
        <v>24</v>
      </c>
    </row>
    <row r="16" spans="1:8" ht="14.25">
      <c r="A16" s="1"/>
      <c r="B16" s="1" t="s">
        <v>11</v>
      </c>
      <c r="C16" s="1"/>
      <c r="D16" s="1"/>
      <c r="E16" s="111">
        <v>67381</v>
      </c>
      <c r="F16" s="70">
        <v>50535.9</v>
      </c>
      <c r="G16" s="117">
        <v>67381.2</v>
      </c>
      <c r="H16" s="70">
        <v>73103.4</v>
      </c>
    </row>
    <row r="17" spans="1:8" ht="14.25">
      <c r="A17" s="1"/>
      <c r="B17" s="1" t="s">
        <v>12</v>
      </c>
      <c r="C17" s="1"/>
      <c r="D17" s="1"/>
      <c r="E17" s="111">
        <v>7883.83</v>
      </c>
      <c r="F17" s="70">
        <v>7846.92</v>
      </c>
      <c r="G17" s="70">
        <v>7846.92</v>
      </c>
      <c r="H17" s="70">
        <v>7500</v>
      </c>
    </row>
    <row r="18" spans="1:8" ht="14.25">
      <c r="A18" s="1"/>
      <c r="B18" s="1" t="s">
        <v>13</v>
      </c>
      <c r="C18" s="1"/>
      <c r="D18" s="1"/>
      <c r="E18" s="111">
        <v>200</v>
      </c>
      <c r="F18" s="70">
        <v>200.5</v>
      </c>
      <c r="G18" s="70">
        <v>200.5</v>
      </c>
      <c r="H18" s="70">
        <v>200</v>
      </c>
    </row>
    <row r="19" spans="1:8" ht="14.25">
      <c r="A19" s="1"/>
      <c r="B19" s="1" t="s">
        <v>14</v>
      </c>
      <c r="C19" s="1"/>
      <c r="D19" s="1"/>
      <c r="E19" s="111">
        <v>3972</v>
      </c>
      <c r="F19" s="70">
        <v>3971.79</v>
      </c>
      <c r="G19" s="70">
        <v>3971.79</v>
      </c>
      <c r="H19" s="117">
        <v>3972</v>
      </c>
    </row>
    <row r="20" spans="1:8" ht="14.25">
      <c r="A20" s="1"/>
      <c r="B20" s="1" t="s">
        <v>15</v>
      </c>
      <c r="C20" s="1"/>
      <c r="D20" s="1"/>
      <c r="E20" s="111">
        <v>530.68</v>
      </c>
      <c r="F20" s="70">
        <v>2177.65</v>
      </c>
      <c r="G20" s="70">
        <v>2177.65</v>
      </c>
      <c r="H20" s="70">
        <v>2200</v>
      </c>
    </row>
    <row r="21" spans="1:8" ht="14.25">
      <c r="A21" s="1"/>
      <c r="B21" s="1" t="s">
        <v>16</v>
      </c>
      <c r="C21" s="1"/>
      <c r="D21" s="1"/>
      <c r="E21" s="111">
        <v>54929</v>
      </c>
      <c r="F21" s="70">
        <v>53400.64</v>
      </c>
      <c r="G21" s="70">
        <v>53400.64</v>
      </c>
      <c r="H21" s="117">
        <v>53500</v>
      </c>
    </row>
    <row r="22" spans="1:8" ht="16.5" thickBot="1">
      <c r="A22" s="1"/>
      <c r="B22" s="1" t="s">
        <v>17</v>
      </c>
      <c r="C22" s="1"/>
      <c r="D22" s="1"/>
      <c r="E22" s="112">
        <v>1000</v>
      </c>
      <c r="F22" s="71">
        <v>1000</v>
      </c>
      <c r="G22" s="71">
        <v>1000</v>
      </c>
      <c r="H22" s="118">
        <v>1000</v>
      </c>
    </row>
    <row r="23" spans="1:8" ht="14.25">
      <c r="A23" s="1" t="s">
        <v>18</v>
      </c>
      <c r="B23" s="1"/>
      <c r="C23" s="1"/>
      <c r="D23" s="1"/>
      <c r="E23" s="96">
        <f>SUM(E13:E22)</f>
        <v>153847.51</v>
      </c>
      <c r="F23" s="96">
        <f>SUM(F13:F22)</f>
        <v>125593.73</v>
      </c>
      <c r="G23" s="96">
        <f>SUM(G13:G22)</f>
        <v>154419.33</v>
      </c>
      <c r="H23" s="96">
        <f>SUM(H13:H22)</f>
        <v>160145.4</v>
      </c>
    </row>
    <row r="24" spans="1:8" ht="14.25">
      <c r="A24" s="1" t="s">
        <v>19</v>
      </c>
      <c r="B24" s="1"/>
      <c r="C24" s="1"/>
      <c r="D24" s="1"/>
      <c r="E24" s="111"/>
      <c r="F24" s="70"/>
      <c r="G24" s="70"/>
      <c r="H24" s="70"/>
    </row>
    <row r="25" spans="1:8" ht="14.25">
      <c r="A25" s="1"/>
      <c r="B25" s="1" t="s">
        <v>20</v>
      </c>
      <c r="C25" s="1"/>
      <c r="D25" s="1"/>
      <c r="E25" s="111"/>
      <c r="F25" s="70"/>
      <c r="G25" s="70"/>
      <c r="H25" s="111"/>
    </row>
    <row r="26" spans="1:8" ht="14.25">
      <c r="A26" s="1"/>
      <c r="B26" s="1"/>
      <c r="C26" s="1" t="s">
        <v>21</v>
      </c>
      <c r="D26" s="1"/>
      <c r="E26" s="111">
        <v>1100</v>
      </c>
      <c r="F26" s="70">
        <v>1135</v>
      </c>
      <c r="G26" s="70">
        <v>1135</v>
      </c>
      <c r="H26" s="70">
        <v>1100</v>
      </c>
    </row>
    <row r="27" spans="1:8" ht="16.5" thickBot="1">
      <c r="A27" s="1"/>
      <c r="B27" s="1"/>
      <c r="C27" s="1" t="s">
        <v>22</v>
      </c>
      <c r="D27" s="1"/>
      <c r="E27" s="112">
        <v>100</v>
      </c>
      <c r="F27" s="71">
        <v>100</v>
      </c>
      <c r="G27" s="71">
        <v>100</v>
      </c>
      <c r="H27" s="91">
        <v>100</v>
      </c>
    </row>
    <row r="28" spans="1:8" ht="14.25">
      <c r="A28" s="1"/>
      <c r="B28" s="1" t="s">
        <v>23</v>
      </c>
      <c r="C28" s="1"/>
      <c r="D28" s="1"/>
      <c r="E28" s="73">
        <f>SUM(E26:E27)</f>
        <v>1200</v>
      </c>
      <c r="F28" s="73">
        <f>SUM(F26:F27)</f>
        <v>1235</v>
      </c>
      <c r="G28" s="73">
        <f>SUM(G26:G27)</f>
        <v>1235</v>
      </c>
      <c r="H28" s="73">
        <f>SUM(H26:H27)</f>
        <v>1200</v>
      </c>
    </row>
    <row r="29" spans="1:8" ht="14.25">
      <c r="A29" s="1"/>
      <c r="B29" s="1" t="s">
        <v>24</v>
      </c>
      <c r="C29" s="1"/>
      <c r="D29" s="1"/>
      <c r="F29" s="5"/>
      <c r="G29" s="5"/>
      <c r="H29" s="5"/>
    </row>
    <row r="30" spans="1:8" ht="14.25">
      <c r="A30" s="1"/>
      <c r="B30" s="1"/>
      <c r="C30" s="1" t="s">
        <v>25</v>
      </c>
      <c r="D30" s="1"/>
      <c r="E30" s="119">
        <v>0</v>
      </c>
      <c r="F30" s="120">
        <v>0</v>
      </c>
      <c r="G30" s="120">
        <v>0</v>
      </c>
      <c r="H30" s="120"/>
    </row>
    <row r="31" spans="1:8" ht="16.5" thickBot="1">
      <c r="A31" s="1"/>
      <c r="B31" s="1"/>
      <c r="C31" s="1" t="s">
        <v>26</v>
      </c>
      <c r="D31" s="1"/>
      <c r="E31" s="121">
        <v>845</v>
      </c>
      <c r="F31" s="64">
        <v>725.1</v>
      </c>
      <c r="G31" s="64">
        <v>725.1</v>
      </c>
      <c r="H31" s="78">
        <v>845</v>
      </c>
    </row>
    <row r="32" spans="1:8" ht="14.25">
      <c r="A32" s="1"/>
      <c r="B32" s="1" t="s">
        <v>27</v>
      </c>
      <c r="C32" s="1"/>
      <c r="D32" s="1"/>
      <c r="E32" s="74">
        <f>SUM(E30:E31)</f>
        <v>845</v>
      </c>
      <c r="F32" s="74">
        <f>SUM(F30:F31)</f>
        <v>725.1</v>
      </c>
      <c r="G32" s="74">
        <f>SUM(G30:G31)</f>
        <v>725.1</v>
      </c>
      <c r="H32" s="74">
        <f>SUM(H30:H31)</f>
        <v>845</v>
      </c>
    </row>
    <row r="33" spans="1:8" ht="14.25">
      <c r="A33" s="1"/>
      <c r="B33" s="1" t="s">
        <v>28</v>
      </c>
      <c r="C33" s="1"/>
      <c r="D33" s="1"/>
      <c r="E33" s="110">
        <v>6500</v>
      </c>
      <c r="F33" s="131" t="s">
        <v>242</v>
      </c>
      <c r="G33" s="99">
        <v>4000</v>
      </c>
      <c r="H33" s="99">
        <v>6500</v>
      </c>
    </row>
    <row r="34" spans="1:8" ht="16.5" thickBot="1">
      <c r="A34" s="1"/>
      <c r="B34" s="1" t="s">
        <v>29</v>
      </c>
      <c r="C34" s="1"/>
      <c r="D34" s="1"/>
      <c r="E34" s="121">
        <v>50</v>
      </c>
      <c r="F34" s="122"/>
      <c r="G34" s="122"/>
      <c r="H34" s="123">
        <v>50</v>
      </c>
    </row>
    <row r="35" spans="1:8" ht="14.25">
      <c r="A35" s="1" t="s">
        <v>30</v>
      </c>
      <c r="B35" s="1"/>
      <c r="C35" s="1"/>
      <c r="D35" s="1"/>
      <c r="E35" s="77">
        <f>SUM(E28,E32,E33,E34,)</f>
        <v>8595</v>
      </c>
      <c r="F35" s="77">
        <f>SUM(F28,F32,F33,F34,)</f>
        <v>1960.1</v>
      </c>
      <c r="G35" s="77">
        <f>SUM(G28,G32,G33,G34,)</f>
        <v>5960.1</v>
      </c>
      <c r="H35" s="77">
        <f>SUM(H28,H32,H33,H34,)</f>
        <v>8595</v>
      </c>
    </row>
    <row r="36" spans="1:8" ht="14.25">
      <c r="A36" s="1" t="s">
        <v>31</v>
      </c>
      <c r="B36" s="1"/>
      <c r="C36" s="1"/>
      <c r="D36" s="1"/>
      <c r="E36" s="110"/>
      <c r="F36" s="124"/>
      <c r="G36" s="67"/>
      <c r="H36" s="67"/>
    </row>
    <row r="37" spans="1:8" ht="14.25">
      <c r="A37" s="1"/>
      <c r="B37" s="1" t="s">
        <v>32</v>
      </c>
      <c r="C37" s="1"/>
      <c r="D37" s="1"/>
      <c r="E37" s="110"/>
      <c r="F37" s="67"/>
      <c r="G37" s="67"/>
      <c r="H37" s="110"/>
    </row>
    <row r="38" spans="1:8" ht="14.25">
      <c r="A38" s="1"/>
      <c r="B38" s="1"/>
      <c r="C38" s="1" t="s">
        <v>33</v>
      </c>
      <c r="D38" s="1"/>
      <c r="E38" s="110">
        <v>400</v>
      </c>
      <c r="F38" s="67">
        <v>200</v>
      </c>
      <c r="G38" s="67">
        <v>240</v>
      </c>
      <c r="H38" s="67">
        <v>300</v>
      </c>
    </row>
    <row r="39" spans="1:8" ht="14.25">
      <c r="A39" s="1"/>
      <c r="B39" s="1" t="s">
        <v>230</v>
      </c>
      <c r="C39" s="1" t="s">
        <v>231</v>
      </c>
      <c r="D39" s="1"/>
      <c r="E39" s="110"/>
      <c r="F39" s="67"/>
      <c r="G39" s="67"/>
      <c r="H39" s="67"/>
    </row>
    <row r="40" spans="1:8" ht="14.25">
      <c r="A40" s="1"/>
      <c r="B40" s="1" t="s">
        <v>34</v>
      </c>
      <c r="C40" s="1"/>
      <c r="D40" s="1"/>
      <c r="E40" s="110"/>
      <c r="F40" s="67"/>
      <c r="G40" s="67"/>
      <c r="H40" s="67"/>
    </row>
    <row r="41" spans="1:9" ht="14.25">
      <c r="A41" s="1"/>
      <c r="B41" s="1" t="s">
        <v>35</v>
      </c>
      <c r="C41" s="1"/>
      <c r="D41" s="1"/>
      <c r="E41" s="110"/>
      <c r="F41" s="67"/>
      <c r="G41" s="67"/>
      <c r="H41" s="67"/>
      <c r="I41" t="s">
        <v>248</v>
      </c>
    </row>
    <row r="42" spans="1:11" ht="14.25">
      <c r="A42" s="1"/>
      <c r="B42" s="1" t="s">
        <v>211</v>
      </c>
      <c r="C42" s="1"/>
      <c r="D42" s="1"/>
      <c r="E42" s="125">
        <v>33615</v>
      </c>
      <c r="F42" s="99">
        <v>36412</v>
      </c>
      <c r="G42" s="126">
        <v>36412</v>
      </c>
      <c r="H42" s="127">
        <v>37500</v>
      </c>
      <c r="J42" s="133">
        <v>135</v>
      </c>
      <c r="K42" s="133">
        <v>67500</v>
      </c>
    </row>
    <row r="43" spans="1:11" ht="14.25">
      <c r="A43" s="1"/>
      <c r="B43" s="1"/>
      <c r="C43" s="1" t="s">
        <v>36</v>
      </c>
      <c r="D43" s="1"/>
      <c r="E43" s="110">
        <v>140</v>
      </c>
      <c r="F43" s="67">
        <v>20</v>
      </c>
      <c r="G43" s="67">
        <v>20</v>
      </c>
      <c r="H43" s="120">
        <v>140</v>
      </c>
      <c r="J43" s="133">
        <v>140</v>
      </c>
      <c r="K43" s="133">
        <v>70000</v>
      </c>
    </row>
    <row r="44" spans="1:11" ht="14.25">
      <c r="A44" s="1"/>
      <c r="B44" s="1"/>
      <c r="C44" s="1" t="s">
        <v>247</v>
      </c>
      <c r="D44" s="1"/>
      <c r="E44" s="110"/>
      <c r="F44" s="67"/>
      <c r="G44" s="67"/>
      <c r="H44" s="120">
        <v>3000</v>
      </c>
      <c r="J44" s="133">
        <v>145</v>
      </c>
      <c r="K44" s="133">
        <v>72500</v>
      </c>
    </row>
    <row r="45" spans="1:11" ht="14.25">
      <c r="A45" s="1"/>
      <c r="B45" s="1"/>
      <c r="C45" s="1" t="s">
        <v>37</v>
      </c>
      <c r="D45" s="1"/>
      <c r="E45" s="110">
        <v>500</v>
      </c>
      <c r="F45" s="67">
        <v>248.5</v>
      </c>
      <c r="G45" s="67">
        <v>300</v>
      </c>
      <c r="H45" s="67">
        <v>500</v>
      </c>
      <c r="J45" s="133">
        <v>150</v>
      </c>
      <c r="K45" s="133">
        <v>75000</v>
      </c>
    </row>
    <row r="46" spans="1:8" ht="14.25">
      <c r="A46" s="1"/>
      <c r="B46" s="1"/>
      <c r="C46" s="1" t="s">
        <v>207</v>
      </c>
      <c r="D46" s="1"/>
      <c r="E46" s="110"/>
      <c r="F46" s="67">
        <v>0</v>
      </c>
      <c r="G46" s="67"/>
      <c r="H46" s="120">
        <v>6500</v>
      </c>
    </row>
    <row r="47" spans="1:8" ht="14.25">
      <c r="A47" s="1"/>
      <c r="B47" s="1"/>
      <c r="C47" s="1" t="s">
        <v>38</v>
      </c>
      <c r="D47" s="1"/>
      <c r="E47" s="110">
        <v>30000</v>
      </c>
      <c r="F47" s="67">
        <v>35350</v>
      </c>
      <c r="G47" s="67">
        <v>35350</v>
      </c>
      <c r="H47" s="67">
        <v>37500</v>
      </c>
    </row>
    <row r="48" spans="1:8" ht="16.5" thickBot="1">
      <c r="A48" s="1"/>
      <c r="B48" s="1"/>
      <c r="C48" s="1" t="s">
        <v>39</v>
      </c>
      <c r="D48" s="1"/>
      <c r="E48" s="121">
        <v>250</v>
      </c>
      <c r="F48" s="64"/>
      <c r="G48" s="64"/>
      <c r="H48" s="78">
        <v>250</v>
      </c>
    </row>
    <row r="49" spans="1:8" ht="14.25">
      <c r="A49" s="1"/>
      <c r="B49" s="1" t="s">
        <v>40</v>
      </c>
      <c r="C49" s="1"/>
      <c r="D49" s="1"/>
      <c r="E49" s="74">
        <f>SUM(E42:E48)</f>
        <v>64505</v>
      </c>
      <c r="F49" s="74">
        <f>SUM(F42:F48)</f>
        <v>72030.5</v>
      </c>
      <c r="G49" s="74">
        <f>SUM(G42:G48)</f>
        <v>72082</v>
      </c>
      <c r="H49" s="74">
        <f>SUM(H42:H48)</f>
        <v>85390</v>
      </c>
    </row>
    <row r="50" spans="1:8" ht="14.25">
      <c r="A50" s="1"/>
      <c r="B50" s="1" t="s">
        <v>41</v>
      </c>
      <c r="C50" s="1"/>
      <c r="D50" s="1"/>
      <c r="E50" s="82">
        <v>40</v>
      </c>
      <c r="F50" s="74"/>
      <c r="G50" s="74"/>
      <c r="H50" s="74">
        <v>40</v>
      </c>
    </row>
    <row r="51" spans="1:8" ht="18" thickBot="1">
      <c r="A51" s="1"/>
      <c r="B51" s="1" t="s">
        <v>42</v>
      </c>
      <c r="C51" s="1"/>
      <c r="D51" s="1"/>
      <c r="E51" s="128">
        <v>1400</v>
      </c>
      <c r="F51" s="75">
        <v>1810.09</v>
      </c>
      <c r="G51" s="75">
        <v>1830</v>
      </c>
      <c r="H51" s="97">
        <v>1500</v>
      </c>
    </row>
    <row r="52" spans="1:8" ht="14.25">
      <c r="A52" s="1" t="s">
        <v>43</v>
      </c>
      <c r="B52" s="1"/>
      <c r="C52" s="1"/>
      <c r="D52" s="1"/>
      <c r="E52" s="77">
        <f>SUM(E38,E49,E50,E51,)</f>
        <v>66345</v>
      </c>
      <c r="F52" s="77">
        <f>SUM(F38,F49,F50,F51,)</f>
        <v>74040.59</v>
      </c>
      <c r="G52" s="77">
        <f>SUM(G38,G49,G50,G51,)</f>
        <v>74152</v>
      </c>
      <c r="H52" s="77">
        <f>SUM(H38,H49,H50,H51,)</f>
        <v>87230</v>
      </c>
    </row>
    <row r="53" spans="1:8" ht="14.25">
      <c r="A53" s="1" t="s">
        <v>44</v>
      </c>
      <c r="B53" s="1"/>
      <c r="C53" s="1"/>
      <c r="D53" s="1"/>
      <c r="F53" s="5"/>
      <c r="G53" s="5"/>
      <c r="H53" s="5"/>
    </row>
    <row r="54" spans="1:8" ht="14.25">
      <c r="A54" s="1"/>
      <c r="B54" s="1" t="s">
        <v>45</v>
      </c>
      <c r="C54" s="1"/>
      <c r="D54" s="1"/>
      <c r="F54" s="102"/>
      <c r="G54" s="102"/>
      <c r="H54" s="5"/>
    </row>
    <row r="55" spans="1:8" ht="15">
      <c r="A55" s="1"/>
      <c r="B55" s="1"/>
      <c r="C55" s="1" t="s">
        <v>46</v>
      </c>
      <c r="D55" s="1"/>
      <c r="F55" s="10">
        <v>0</v>
      </c>
      <c r="G55" s="10">
        <v>0</v>
      </c>
      <c r="H55" s="8"/>
    </row>
    <row r="56" spans="1:8" ht="14.25">
      <c r="A56" s="1"/>
      <c r="B56" s="1" t="s">
        <v>47</v>
      </c>
      <c r="C56" s="1"/>
      <c r="D56" s="1"/>
      <c r="F56" s="5">
        <f>SUM(F54:F55)</f>
        <v>0</v>
      </c>
      <c r="G56" s="5">
        <f>SUM(G54:G55)</f>
        <v>0</v>
      </c>
      <c r="H56" s="5">
        <f>SUM(H54:H55)</f>
        <v>0</v>
      </c>
    </row>
    <row r="57" spans="1:8" ht="14.25">
      <c r="A57" s="1" t="s">
        <v>48</v>
      </c>
      <c r="B57" s="1"/>
      <c r="C57" s="1"/>
      <c r="D57" s="1"/>
      <c r="F57" s="103">
        <f>F56</f>
        <v>0</v>
      </c>
      <c r="G57" s="103">
        <f>G56</f>
        <v>0</v>
      </c>
      <c r="H57" s="103">
        <f>H56</f>
        <v>0</v>
      </c>
    </row>
    <row r="58" spans="1:8" ht="14.25">
      <c r="A58" s="1" t="s">
        <v>49</v>
      </c>
      <c r="B58" s="1"/>
      <c r="C58" s="1"/>
      <c r="D58" s="1"/>
      <c r="F58" s="5"/>
      <c r="G58" s="5"/>
      <c r="H58" s="5"/>
    </row>
    <row r="59" spans="1:8" ht="14.25">
      <c r="A59" s="1"/>
      <c r="B59" s="1" t="s">
        <v>250</v>
      </c>
      <c r="C59" s="1"/>
      <c r="D59" s="1"/>
      <c r="E59" s="130"/>
      <c r="F59" s="5"/>
      <c r="G59" s="5"/>
      <c r="H59" s="5">
        <v>167472.13</v>
      </c>
    </row>
    <row r="60" spans="1:8" ht="14.25">
      <c r="A60" s="1"/>
      <c r="B60" s="1" t="s">
        <v>50</v>
      </c>
      <c r="C60" s="1"/>
      <c r="D60" s="1"/>
      <c r="F60" s="5"/>
      <c r="G60" s="5"/>
      <c r="H60" s="5"/>
    </row>
    <row r="61" spans="1:8" ht="14.25">
      <c r="A61" s="1"/>
      <c r="B61" s="1"/>
      <c r="C61" s="1" t="s">
        <v>51</v>
      </c>
      <c r="D61" s="1"/>
      <c r="E61" s="110"/>
      <c r="F61" s="67"/>
      <c r="G61" s="67"/>
      <c r="H61" s="67"/>
    </row>
    <row r="62" spans="1:8" ht="16.5" thickBot="1">
      <c r="A62" s="1"/>
      <c r="B62" s="1"/>
      <c r="C62" s="1" t="s">
        <v>52</v>
      </c>
      <c r="D62" s="1"/>
      <c r="E62" s="121">
        <v>1700</v>
      </c>
      <c r="F62" s="64">
        <v>2278.29</v>
      </c>
      <c r="G62" s="64">
        <v>2310</v>
      </c>
      <c r="H62" s="78">
        <v>2310</v>
      </c>
    </row>
    <row r="63" spans="1:8" ht="14.25">
      <c r="A63" s="1"/>
      <c r="B63" s="1" t="s">
        <v>53</v>
      </c>
      <c r="C63" s="1"/>
      <c r="D63" s="1"/>
      <c r="E63" s="67">
        <f>SUM(E61:E62)</f>
        <v>1700</v>
      </c>
      <c r="F63" s="67">
        <f>SUM(F61:F62)</f>
        <v>2278.29</v>
      </c>
      <c r="G63" s="67">
        <f>SUM(G61:G62)</f>
        <v>2310</v>
      </c>
      <c r="H63" s="67">
        <f>SUM(H61:H62)</f>
        <v>2310</v>
      </c>
    </row>
    <row r="64" spans="1:8" ht="14.25">
      <c r="A64" s="1"/>
      <c r="B64" s="1" t="s">
        <v>54</v>
      </c>
      <c r="C64" s="1"/>
      <c r="D64" s="1"/>
      <c r="E64" s="110">
        <v>550</v>
      </c>
      <c r="F64" s="67">
        <v>925</v>
      </c>
      <c r="G64" s="67">
        <v>1000</v>
      </c>
      <c r="H64" s="67">
        <v>1000</v>
      </c>
    </row>
    <row r="65" spans="1:8" ht="14.25">
      <c r="A65" s="1"/>
      <c r="B65" s="1" t="s">
        <v>55</v>
      </c>
      <c r="C65" s="1"/>
      <c r="D65" s="1"/>
      <c r="E65" s="110"/>
      <c r="F65" s="67"/>
      <c r="G65" s="67"/>
      <c r="H65" s="67"/>
    </row>
    <row r="66" spans="1:8" ht="14.25">
      <c r="A66" s="1"/>
      <c r="B66" s="1" t="s">
        <v>56</v>
      </c>
      <c r="C66" s="1"/>
      <c r="D66" s="1"/>
      <c r="E66" s="110"/>
      <c r="F66" s="67"/>
      <c r="G66" s="67"/>
      <c r="H66" s="67"/>
    </row>
    <row r="67" spans="1:8" ht="14.25">
      <c r="A67" s="1"/>
      <c r="B67" s="1"/>
      <c r="C67" s="1" t="s">
        <v>57</v>
      </c>
      <c r="D67" s="1"/>
      <c r="E67" s="110">
        <v>1700</v>
      </c>
      <c r="F67" s="67">
        <v>1078.93</v>
      </c>
      <c r="G67" s="67">
        <v>1000</v>
      </c>
      <c r="H67" s="120">
        <v>1700</v>
      </c>
    </row>
    <row r="68" spans="1:8" ht="15" thickBot="1">
      <c r="A68" s="1"/>
      <c r="B68" s="1"/>
      <c r="C68" s="1" t="s">
        <v>58</v>
      </c>
      <c r="D68" s="1"/>
      <c r="E68" s="110"/>
      <c r="F68" s="67"/>
      <c r="G68" s="67"/>
      <c r="H68" s="100"/>
    </row>
    <row r="69" spans="1:8" ht="15.75">
      <c r="A69" s="1"/>
      <c r="B69" s="1" t="s">
        <v>59</v>
      </c>
      <c r="C69" s="1"/>
      <c r="D69" s="1"/>
      <c r="E69" s="121"/>
      <c r="F69" s="64">
        <v>875.64</v>
      </c>
      <c r="G69" s="64">
        <v>875.64</v>
      </c>
      <c r="H69" s="129">
        <v>0</v>
      </c>
    </row>
    <row r="70" spans="1:8" ht="14.25">
      <c r="A70" s="1" t="s">
        <v>60</v>
      </c>
      <c r="B70" s="1"/>
      <c r="C70" s="1"/>
      <c r="D70" s="1"/>
      <c r="E70" s="77"/>
      <c r="F70" s="77">
        <f>SUM(F63:F69,F57)</f>
        <v>5157.860000000001</v>
      </c>
      <c r="G70" s="77">
        <f>SUM(G63:G69,G57)</f>
        <v>5185.64</v>
      </c>
      <c r="H70" s="77">
        <f>SUM(H63:H69,H57,H59)</f>
        <v>172482.13</v>
      </c>
    </row>
    <row r="71" spans="1:8" ht="14.25">
      <c r="A71" s="1"/>
      <c r="B71" s="1"/>
      <c r="C71" s="1"/>
      <c r="D71" s="1"/>
      <c r="E71" s="65">
        <f>SUM(E70,E57,E52,E11,E35,E23,E2)</f>
        <v>446340.51</v>
      </c>
      <c r="F71" s="65">
        <f>SUM(F70,F57,F52,F11,F35,F23,F2)</f>
        <v>419492.28</v>
      </c>
      <c r="G71" s="65">
        <f>SUM(G70,G57,G52,G11,G35,G23,G2)</f>
        <v>457270.07</v>
      </c>
      <c r="H71" s="65">
        <f>SUM(H70,H57,H52,H11,H35,H23,H2,H59)</f>
        <v>851138.66</v>
      </c>
    </row>
  </sheetData>
  <sheetProtection/>
  <printOptions gridLines="1" headings="1"/>
  <pageMargins left="1" right="0.25" top="0.75" bottom="0.75" header="0.3" footer="0.3"/>
  <pageSetup cellComments="asDisplayed" horizontalDpi="600" verticalDpi="600" orientation="landscape" scale="70" r:id="rId3"/>
  <headerFooter>
    <oddHeader>&amp;CTown of Mazomanie 
2015 Proposed budget</oddHeader>
  </headerFooter>
  <rowBreaks count="1" manualBreakCount="1">
    <brk id="23" max="255" man="1"/>
  </rowBreaks>
  <legacyDrawing r:id="rId2"/>
</worksheet>
</file>

<file path=xl/worksheets/sheet3.xml><?xml version="1.0" encoding="utf-8"?>
<worksheet xmlns="http://schemas.openxmlformats.org/spreadsheetml/2006/main" xmlns:r="http://schemas.openxmlformats.org/officeDocument/2006/relationships">
  <dimension ref="A1:E47"/>
  <sheetViews>
    <sheetView tabSelected="1" zoomScalePageLayoutView="0" workbookViewId="0" topLeftCell="A1">
      <selection activeCell="A1" sqref="A1:E47"/>
    </sheetView>
  </sheetViews>
  <sheetFormatPr defaultColWidth="9.140625" defaultRowHeight="15"/>
  <cols>
    <col min="1" max="1" width="31.28125" style="0" customWidth="1"/>
    <col min="2" max="2" width="14.8515625" style="0" customWidth="1"/>
    <col min="3" max="3" width="13.421875" style="0" customWidth="1"/>
    <col min="4" max="4" width="14.28125" style="43" customWidth="1"/>
    <col min="5" max="5" width="12.8515625" style="0" customWidth="1"/>
  </cols>
  <sheetData>
    <row r="1" spans="1:5" ht="14.25">
      <c r="A1" s="134" t="s">
        <v>244</v>
      </c>
      <c r="B1" s="134"/>
      <c r="C1" s="134"/>
      <c r="D1" s="134"/>
      <c r="E1" s="134"/>
    </row>
    <row r="2" spans="1:5" ht="14.25">
      <c r="A2" s="134" t="s">
        <v>183</v>
      </c>
      <c r="B2" s="134"/>
      <c r="C2" s="134"/>
      <c r="D2" s="134"/>
      <c r="E2" s="134"/>
    </row>
    <row r="3" spans="1:5" ht="10.5" customHeight="1">
      <c r="A3" s="135" t="s">
        <v>251</v>
      </c>
      <c r="B3" s="136"/>
      <c r="C3" s="136"/>
      <c r="D3" s="136"/>
      <c r="E3" s="136"/>
    </row>
    <row r="4" spans="1:5" ht="6" customHeight="1">
      <c r="A4" s="136"/>
      <c r="B4" s="136"/>
      <c r="C4" s="136"/>
      <c r="D4" s="136"/>
      <c r="E4" s="136"/>
    </row>
    <row r="5" spans="1:5" ht="9" customHeight="1">
      <c r="A5" s="136"/>
      <c r="B5" s="136"/>
      <c r="C5" s="136"/>
      <c r="D5" s="136"/>
      <c r="E5" s="136"/>
    </row>
    <row r="6" spans="1:5" ht="8.25" customHeight="1">
      <c r="A6" s="136"/>
      <c r="B6" s="136"/>
      <c r="C6" s="136"/>
      <c r="D6" s="136"/>
      <c r="E6" s="136"/>
    </row>
    <row r="7" spans="1:5" ht="12" customHeight="1">
      <c r="A7" s="136"/>
      <c r="B7" s="136"/>
      <c r="C7" s="136"/>
      <c r="D7" s="136"/>
      <c r="E7" s="136"/>
    </row>
    <row r="8" spans="1:5" ht="12" customHeight="1">
      <c r="A8" s="136"/>
      <c r="B8" s="136"/>
      <c r="C8" s="136"/>
      <c r="D8" s="136"/>
      <c r="E8" s="136"/>
    </row>
    <row r="9" spans="1:5" ht="12.75" customHeight="1">
      <c r="A9" s="136"/>
      <c r="B9" s="136"/>
      <c r="C9" s="136"/>
      <c r="D9" s="136"/>
      <c r="E9" s="136"/>
    </row>
    <row r="10" spans="1:5" ht="21" customHeight="1">
      <c r="A10" s="136"/>
      <c r="B10" s="136"/>
      <c r="C10" s="136"/>
      <c r="D10" s="136"/>
      <c r="E10" s="136"/>
    </row>
    <row r="11" spans="1:5" ht="14.25">
      <c r="A11" s="46"/>
      <c r="B11" s="45"/>
      <c r="C11" s="13"/>
      <c r="D11" s="13"/>
      <c r="E11" s="47"/>
    </row>
    <row r="12" spans="1:5" ht="14.25">
      <c r="A12" s="44"/>
      <c r="B12" s="14" t="s">
        <v>184</v>
      </c>
      <c r="C12" s="14"/>
      <c r="D12" s="14"/>
      <c r="E12" s="15" t="s">
        <v>185</v>
      </c>
    </row>
    <row r="13" spans="1:5" ht="14.25">
      <c r="A13" s="44"/>
      <c r="B13" s="14" t="s">
        <v>186</v>
      </c>
      <c r="C13" s="14" t="s">
        <v>187</v>
      </c>
      <c r="D13" s="48" t="s">
        <v>241</v>
      </c>
      <c r="E13" s="15" t="s">
        <v>228</v>
      </c>
    </row>
    <row r="14" spans="1:5" ht="14.25">
      <c r="A14" s="44"/>
      <c r="B14" s="16">
        <v>2017</v>
      </c>
      <c r="C14" s="16">
        <v>2017</v>
      </c>
      <c r="D14" s="48"/>
      <c r="E14" s="15" t="s">
        <v>243</v>
      </c>
    </row>
    <row r="15" spans="1:5" ht="14.25">
      <c r="A15" s="49" t="s">
        <v>188</v>
      </c>
      <c r="B15" s="13"/>
      <c r="C15" s="13"/>
      <c r="D15" s="45"/>
      <c r="E15" s="44"/>
    </row>
    <row r="16" spans="1:5" ht="14.25">
      <c r="A16" s="17" t="s">
        <v>189</v>
      </c>
      <c r="B16" s="18">
        <f>Revenue!$E$2</f>
        <v>209692</v>
      </c>
      <c r="C16" s="18">
        <f>Revenue!$E$2</f>
        <v>209692</v>
      </c>
      <c r="D16" s="50">
        <v>251903.28</v>
      </c>
      <c r="E16" s="19">
        <f>(D16-C16)/ABS(C16)</f>
        <v>0.2013013371993209</v>
      </c>
    </row>
    <row r="17" spans="1:5" ht="14.25">
      <c r="A17" s="20" t="s">
        <v>217</v>
      </c>
      <c r="B17" s="51">
        <f>Revenue!$G$7</f>
        <v>7861</v>
      </c>
      <c r="C17" s="21">
        <f>Revenue!$E$7</f>
        <v>7861</v>
      </c>
      <c r="D17" s="51">
        <f>Revenue!$H$7</f>
        <v>8250</v>
      </c>
      <c r="E17" s="44"/>
    </row>
    <row r="18" spans="1:5" ht="14.25">
      <c r="A18" s="20" t="s">
        <v>190</v>
      </c>
      <c r="B18" s="51">
        <f>Revenue!$G$23</f>
        <v>154419.33</v>
      </c>
      <c r="C18" s="21">
        <f>Revenue!$E$23</f>
        <v>153847.51</v>
      </c>
      <c r="D18" s="51">
        <f>Revenue!$H$23</f>
        <v>160145.4</v>
      </c>
      <c r="E18" s="44"/>
    </row>
    <row r="19" spans="1:5" ht="14.25">
      <c r="A19" s="20" t="s">
        <v>191</v>
      </c>
      <c r="B19" s="51">
        <f>Revenue!$G$35</f>
        <v>5960.1</v>
      </c>
      <c r="C19" s="21">
        <f>Revenue!$E$35</f>
        <v>8595</v>
      </c>
      <c r="D19" s="51">
        <f>Revenue!$H$35</f>
        <v>8595</v>
      </c>
      <c r="E19" s="44"/>
    </row>
    <row r="20" spans="1:5" ht="14.25">
      <c r="A20" s="20" t="s">
        <v>192</v>
      </c>
      <c r="B20" s="51">
        <f>Revenue!$G$52</f>
        <v>74152</v>
      </c>
      <c r="C20" s="21">
        <f>Revenue!$E$52</f>
        <v>66345</v>
      </c>
      <c r="D20" s="51">
        <f>Revenue!$H$52</f>
        <v>87230</v>
      </c>
      <c r="E20" s="44"/>
    </row>
    <row r="21" spans="1:5" ht="17.25">
      <c r="A21" s="20" t="s">
        <v>212</v>
      </c>
      <c r="B21" s="52">
        <f>Revenue!$G$70</f>
        <v>5185.64</v>
      </c>
      <c r="C21" s="22">
        <f>Revenue!$E$70</f>
        <v>0</v>
      </c>
      <c r="D21" s="52">
        <f>Revenue!$H$70</f>
        <v>172482.13</v>
      </c>
      <c r="E21" s="44"/>
    </row>
    <row r="22" spans="1:5" ht="14.25">
      <c r="A22" s="23" t="s">
        <v>193</v>
      </c>
      <c r="B22" s="24">
        <f>SUM(B16:B21)</f>
        <v>457270.06999999995</v>
      </c>
      <c r="C22" s="24">
        <f>SUM(C16:C21)</f>
        <v>446340.51</v>
      </c>
      <c r="D22" s="24">
        <f>SUM(D16:D21)</f>
        <v>688605.81</v>
      </c>
      <c r="E22" s="19">
        <f>(D22-C22)/ABS(C22)</f>
        <v>0.5427813397444029</v>
      </c>
    </row>
    <row r="23" spans="1:5" ht="15">
      <c r="A23" s="25" t="s">
        <v>194</v>
      </c>
      <c r="B23" s="104"/>
      <c r="C23" s="105">
        <v>7627</v>
      </c>
      <c r="D23" s="106">
        <f>SUM(D37-D22)</f>
        <v>2502.2899999998044</v>
      </c>
      <c r="E23" s="44"/>
    </row>
    <row r="24" spans="1:5" ht="14.25">
      <c r="A24" s="26" t="s">
        <v>195</v>
      </c>
      <c r="B24" s="27">
        <f>SUM(B22:B23)</f>
        <v>457270.06999999995</v>
      </c>
      <c r="C24" s="27">
        <f>SUM(C22:C23)</f>
        <v>453967.51</v>
      </c>
      <c r="D24" s="27">
        <f>SUM(D22:D23)</f>
        <v>691108.0999999999</v>
      </c>
      <c r="E24" s="44"/>
    </row>
    <row r="25" spans="1:5" ht="14.25">
      <c r="A25" s="44"/>
      <c r="B25" s="53"/>
      <c r="C25" s="13"/>
      <c r="D25" s="45"/>
      <c r="E25" s="13"/>
    </row>
    <row r="26" spans="1:5" ht="14.25">
      <c r="A26" s="44"/>
      <c r="B26" s="53"/>
      <c r="C26" s="13"/>
      <c r="D26" s="45"/>
      <c r="E26" s="13"/>
    </row>
    <row r="27" spans="1:5" ht="14.25">
      <c r="A27" s="49" t="s">
        <v>72</v>
      </c>
      <c r="B27" s="13"/>
      <c r="C27" s="13"/>
      <c r="D27" s="45"/>
      <c r="E27" s="13"/>
    </row>
    <row r="28" spans="1:5" ht="14.25">
      <c r="A28" s="28" t="s">
        <v>196</v>
      </c>
      <c r="B28" s="51">
        <f>Expense!$H$71</f>
        <v>100553.48999999999</v>
      </c>
      <c r="C28" s="13">
        <f>Expense!$F$71</f>
        <v>100101.36</v>
      </c>
      <c r="D28" s="51">
        <f>Expense!$I$71</f>
        <v>105079.12</v>
      </c>
      <c r="E28" s="44"/>
    </row>
    <row r="29" spans="1:5" ht="14.25">
      <c r="A29" s="28" t="s">
        <v>197</v>
      </c>
      <c r="B29" s="51">
        <f>Expense!$H$83</f>
        <v>52346.47</v>
      </c>
      <c r="C29" s="21">
        <f>Expense!$F$83</f>
        <v>55499.42999999999</v>
      </c>
      <c r="D29" s="51">
        <f>Expense!$I$83</f>
        <v>222440.40999999997</v>
      </c>
      <c r="E29" s="44"/>
    </row>
    <row r="30" spans="1:5" ht="14.25">
      <c r="A30" s="28" t="s">
        <v>198</v>
      </c>
      <c r="B30" s="51">
        <f>Expense!$H$126</f>
        <v>218004.03</v>
      </c>
      <c r="C30" s="21">
        <f>Expense!$F$126</f>
        <v>239068</v>
      </c>
      <c r="D30" s="51">
        <f>Expense!$I$126</f>
        <v>242917.87</v>
      </c>
      <c r="E30" s="44"/>
    </row>
    <row r="31" spans="1:5" ht="14.25">
      <c r="A31" s="28" t="s">
        <v>199</v>
      </c>
      <c r="B31" s="106">
        <f>Expense!H127</f>
        <v>5000</v>
      </c>
      <c r="C31" s="21">
        <f>'[1]EXPENSE'!$H$170</f>
        <v>4124</v>
      </c>
      <c r="D31" s="106">
        <f>Expense!I127</f>
        <v>6500</v>
      </c>
      <c r="E31" s="44"/>
    </row>
    <row r="32" spans="1:5" ht="14.25">
      <c r="A32" s="28" t="s">
        <v>200</v>
      </c>
      <c r="B32" s="51">
        <f>Expense!$H$135</f>
        <v>3158</v>
      </c>
      <c r="C32" s="21">
        <f>Expense!$F$135</f>
        <v>2840</v>
      </c>
      <c r="D32" s="51">
        <f>Expense!$I$135</f>
        <v>2740</v>
      </c>
      <c r="E32" s="44"/>
    </row>
    <row r="33" spans="1:5" ht="14.25">
      <c r="A33" s="28" t="s">
        <v>201</v>
      </c>
      <c r="B33" s="51">
        <f>Expense!$H$138</f>
        <v>5486.78</v>
      </c>
      <c r="C33" s="21">
        <f>Expense!$F$138</f>
        <v>10000</v>
      </c>
      <c r="D33" s="51">
        <f>Expense!$I$138</f>
        <v>10000</v>
      </c>
      <c r="E33" s="44"/>
    </row>
    <row r="34" spans="1:5" ht="14.25">
      <c r="A34" s="28" t="s">
        <v>213</v>
      </c>
      <c r="B34" s="51">
        <f>Expense!$H$140</f>
        <v>18077.03</v>
      </c>
      <c r="C34" s="21">
        <f>Expense!$F$140</f>
        <v>10369.52</v>
      </c>
      <c r="D34" s="51">
        <f>Expense!$I$140</f>
        <v>46000</v>
      </c>
      <c r="E34" s="44"/>
    </row>
    <row r="35" spans="1:5" ht="14.25">
      <c r="A35" s="28" t="s">
        <v>214</v>
      </c>
      <c r="B35" s="51">
        <f>Expense!$H$147</f>
        <v>54830.7</v>
      </c>
      <c r="C35" s="21">
        <f>Expense!$F$147</f>
        <v>56274</v>
      </c>
      <c r="D35" s="51">
        <f>Expense!$I$147</f>
        <v>54830.7</v>
      </c>
      <c r="E35" s="44"/>
    </row>
    <row r="36" spans="1:5" ht="17.25">
      <c r="A36" s="28" t="s">
        <v>202</v>
      </c>
      <c r="B36" s="107">
        <f>Expense!H141</f>
        <v>592.75</v>
      </c>
      <c r="C36" s="22">
        <f>'[1]EXPENSE'!$H$193</f>
        <v>575</v>
      </c>
      <c r="D36" s="107">
        <f>Expense!I141</f>
        <v>600</v>
      </c>
      <c r="E36" s="44"/>
    </row>
    <row r="37" spans="1:5" ht="14.25">
      <c r="A37" s="29" t="s">
        <v>203</v>
      </c>
      <c r="B37" s="24">
        <f>SUM(B28:B36)</f>
        <v>458049.25000000006</v>
      </c>
      <c r="C37" s="18">
        <f>SUM(C28:C36)</f>
        <v>478851.31</v>
      </c>
      <c r="D37" s="18">
        <f>SUM(D28:D36)</f>
        <v>691108.0999999999</v>
      </c>
      <c r="E37" s="19">
        <f>(D37-C37)/ABS(C37)</f>
        <v>0.44326241897510915</v>
      </c>
    </row>
    <row r="38" spans="1:5" ht="14.25">
      <c r="A38" s="44"/>
      <c r="B38" s="53"/>
      <c r="C38" s="13"/>
      <c r="D38" s="45"/>
      <c r="E38" s="54"/>
    </row>
    <row r="39" spans="1:5" ht="14.25">
      <c r="A39" s="55"/>
      <c r="B39" s="56"/>
      <c r="C39" s="30"/>
      <c r="D39" s="30"/>
      <c r="E39" s="30"/>
    </row>
    <row r="40" spans="1:5" ht="14.25">
      <c r="A40" s="31"/>
      <c r="B40" s="32" t="s">
        <v>245</v>
      </c>
      <c r="C40" s="14" t="s">
        <v>246</v>
      </c>
      <c r="D40" s="14" t="s">
        <v>241</v>
      </c>
      <c r="E40" s="54"/>
    </row>
    <row r="41" spans="1:5" ht="14.25">
      <c r="A41" s="33" t="s">
        <v>215</v>
      </c>
      <c r="B41" s="108">
        <v>278157.65</v>
      </c>
      <c r="C41" s="105">
        <v>204467</v>
      </c>
      <c r="D41" s="13">
        <f>B44</f>
        <v>277378.4699999999</v>
      </c>
      <c r="E41" s="54"/>
    </row>
    <row r="42" spans="1:5" ht="14.25">
      <c r="A42" s="34" t="s">
        <v>204</v>
      </c>
      <c r="B42" s="27">
        <f>B22</f>
        <v>457270.06999999995</v>
      </c>
      <c r="C42" s="27">
        <f>C22</f>
        <v>446340.51</v>
      </c>
      <c r="D42" s="13">
        <f>D22</f>
        <v>688605.81</v>
      </c>
      <c r="E42" s="54"/>
    </row>
    <row r="43" spans="1:5" ht="17.25">
      <c r="A43" s="35" t="s">
        <v>205</v>
      </c>
      <c r="B43" s="36">
        <f>-ABS(B37)</f>
        <v>-458049.25000000006</v>
      </c>
      <c r="C43" s="36">
        <f>-ABS(C37)</f>
        <v>-478851.31</v>
      </c>
      <c r="D43" s="36">
        <f>-ABS(D37)</f>
        <v>-691108.0999999999</v>
      </c>
      <c r="E43" s="54"/>
    </row>
    <row r="44" spans="1:5" ht="14.25">
      <c r="A44" s="29" t="s">
        <v>216</v>
      </c>
      <c r="B44" s="24">
        <f>SUM(B41:B43)</f>
        <v>277378.4699999999</v>
      </c>
      <c r="C44" s="24">
        <f>SUM(C41:C43)</f>
        <v>171956.2</v>
      </c>
      <c r="D44" s="24">
        <f>SUM(D41:D43)</f>
        <v>274876.18000000017</v>
      </c>
      <c r="E44" s="19">
        <f>(D44-C44)/ABS(C44)</f>
        <v>0.598524391676486</v>
      </c>
    </row>
    <row r="45" spans="1:5" ht="14.25">
      <c r="A45" s="37" t="s">
        <v>206</v>
      </c>
      <c r="B45" s="38">
        <v>20255.44</v>
      </c>
      <c r="C45" s="38">
        <v>20000</v>
      </c>
      <c r="D45" s="38">
        <v>10000</v>
      </c>
      <c r="E45" s="19">
        <f>(D45-C45)/ABS(C45)</f>
        <v>-0.5</v>
      </c>
    </row>
    <row r="46" spans="1:5" ht="14.25">
      <c r="A46" s="57" t="s">
        <v>252</v>
      </c>
      <c r="B46" s="45"/>
      <c r="C46" s="13"/>
      <c r="D46" s="13"/>
      <c r="E46" s="44"/>
    </row>
    <row r="47" spans="1:5" ht="14.25">
      <c r="A47" s="57" t="s">
        <v>253</v>
      </c>
      <c r="B47" s="44"/>
      <c r="C47" s="13"/>
      <c r="D47" s="13"/>
      <c r="E47" s="44"/>
    </row>
  </sheetData>
  <sheetProtection/>
  <mergeCells count="3">
    <mergeCell ref="A1:E1"/>
    <mergeCell ref="A2:E2"/>
    <mergeCell ref="A3:E10"/>
  </mergeCells>
  <conditionalFormatting sqref="E22">
    <cfRule type="cellIs" priority="6" dxfId="5" operator="lessThanOrEqual" stopIfTrue="1">
      <formula>0</formula>
    </cfRule>
  </conditionalFormatting>
  <conditionalFormatting sqref="E44">
    <cfRule type="cellIs" priority="4" dxfId="5" operator="lessThanOrEqual" stopIfTrue="1">
      <formula>0</formula>
    </cfRule>
  </conditionalFormatting>
  <conditionalFormatting sqref="E45">
    <cfRule type="cellIs" priority="3" dxfId="5" operator="lessThanOrEqual" stopIfTrue="1">
      <formula>0</formula>
    </cfRule>
  </conditionalFormatting>
  <conditionalFormatting sqref="E16">
    <cfRule type="cellIs" priority="2" dxfId="5" operator="lessThanOrEqual" stopIfTrue="1">
      <formula>0</formula>
    </cfRule>
  </conditionalFormatting>
  <conditionalFormatting sqref="E37">
    <cfRule type="cellIs" priority="1" dxfId="5" operator="lessThanOrEqual" stopIfTrue="1">
      <formula>0</formula>
    </cfRule>
  </conditionalFormatting>
  <printOptions/>
  <pageMargins left="0.95" right="0.45" top="0.5" bottom="0.2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1"/>
  <sheetViews>
    <sheetView view="pageLayout"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dc:creator>
  <cp:keywords/>
  <dc:description/>
  <cp:lastModifiedBy>maria</cp:lastModifiedBy>
  <cp:lastPrinted>2017-10-31T01:18:20Z</cp:lastPrinted>
  <dcterms:created xsi:type="dcterms:W3CDTF">2014-10-16T16:40:44Z</dcterms:created>
  <dcterms:modified xsi:type="dcterms:W3CDTF">2017-10-31T01:22:36Z</dcterms:modified>
  <cp:category/>
  <cp:version/>
  <cp:contentType/>
  <cp:contentStatus/>
</cp:coreProperties>
</file>